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sheetId="1" r:id="rId1"/>
    <sheet name="Check" sheetId="2" r:id="rId2"/>
    <sheet name="Rechenweg" sheetId="3" r:id="rId3"/>
    <sheet name="Quellen" sheetId="4" r:id="rId4"/>
  </sheets>
  <definedNames>
    <definedName name="_xlnm.Print_Area" localSheetId="1">Check!$B$2:$G$39</definedName>
    <definedName name="_xlnm.Print_Area" localSheetId="3">Quellen!$B$2:$G$41</definedName>
    <definedName name="_xlnm.Print_Area" localSheetId="2">Rechenweg!$B$2:$G$47</definedName>
    <definedName name="_xlnm.Print_Area" localSheetId="0">Start!$B$2:$G$40</definedName>
  </definedNames>
  <calcPr calcId="124519" fullCalcOnLoad="1"/>
</workbook>
</file>

<file path=xl/sharedStrings.xml><?xml version="1.0" encoding="utf-8"?>
<sst xmlns="http://schemas.openxmlformats.org/spreadsheetml/2006/main" count="91" uniqueCount="86">
  <si>
    <t>Rebalancing mit Einzahlungen</t>
  </si>
  <si>
    <t>Zwei ETF-Positionen. Eigene Zielquote. Sichtbare Restabweichung.</t>
  </si>
  <si>
    <t>Die Standardwerte sind frei erfunden: 8.000 € in A, 2.000 € in B, 2.000 € neue Einzahlung und Ziel A 60%. Das ist keine empfohlene Aufteilung. Die Mappe schlägt keine ETFs vor und löst keine Käufe oder Verkäufe aus.</t>
  </si>
  <si>
    <t>1 · Öffne Check und ersetze die vier blauen Zahlen. Erfasse die aktuellen Euro-Werte zweier ausgewählter ETF-Positionen zum gleichen Zeitpunkt und die verfügbare Einzahlung. Geld für bekannte Ausgaben oder eine Reserve gehört nicht automatisch dazu.</t>
  </si>
  <si>
    <t>2 · Ziel A ist eine Zahl von 0 bis 100. Beispiel: 60 bedeutet 60%; 0,60 bedeutet 0,60%. Gib kein Prozentzeichen ein. B ergänzt auf 100. Alle Eingaben erlauben höchstens zwei Nachkommastellen; Beträge liegen zwischen 0 und 1.000.000 €. Nur vollständige Zahlen sind gültig.</t>
  </si>
  <si>
    <t>3 · Prüfe Status, Einzahlung A/B und die Gewichte danach. Die Rechnung nutzt Zielwerte für das vergrößerte Depot nach der Einzahlung. Positive Restabweichung bedeutet: über Ziel. Eine kleine Einzahlung kann das Ziel nur annähern. Die übrigen Vermögenswerte werden nicht bewertet.</t>
  </si>
  <si>
    <t>4 · Teste das erfundene Beispiel: Bei 2.000 € Einzahlung bleiben 66,67%/33,33%. Ändere nur die Einzahlung auf 5.000 €: 1.000 € gehen rechnerisch an A und 4.000 € an B; danach 60%/40%. Im Rechenweg stehen die Formeln und Grenzen offen.</t>
  </si>
  <si>
    <t>Grenzen · Keine Gebühren, Spreads, Steuern, Kursänderungen oder Stückelung. Die gesamte Einzahlung wird rechnerisch verteilt. Tatsächliche Ausführung kann abweichen. Einlagen allein verkleinern den bestehenden Euro-Bestand nicht. Immobilien und physisches Gold werden nicht als beliebig teilbare ETF-Positionen behandelt. Kein Optimierer, keine Rendite- oder Steuergarantie.</t>
  </si>
  <si>
    <t>Berechnung · Die Datei enthält keine Makros und keine externen Datenverbindungen. Lasse die Berechnung in deiner Tabellenkalkulation auf automatisch stehen und prüfe nach Änderungen sichtbar die Ergebniswerte. Formeln sind gegen versehentliches Überschreiben ohne Passwort geschützt.</t>
  </si>
  <si>
    <t>Zum Check →</t>
  </si>
  <si>
    <t>Kostenlose Downloads auf investhoch3.de</t>
  </si>
  <si>
    <t>Dein Zwei-ETF-Check</t>
  </si>
  <si>
    <t>Blaue Zahlen ersetzen. Ziel A als Zahl: 60 = 60%, nicht 0,60 und ohne Prozentzeichen. Die Standardwerte und die Zielquote sind fiktiv.</t>
  </si>
  <si>
    <t>Aktueller Euro-Wert · ETF A</t>
  </si>
  <si>
    <t>Aktueller Euro-Wert · ETF B</t>
  </si>
  <si>
    <t>Neue Einzahlung · vollständig verteilt</t>
  </si>
  <si>
    <t>Ziel A · Zahl 0 bis 100</t>
  </si>
  <si>
    <t>Ziel B · ergänzt auf 100</t>
  </si>
  <si>
    <t>PP = Prozentpunkte · positive Abweichung = über Ziel · negative Abweichung = unter Ziel</t>
  </si>
  <si>
    <t>Position</t>
  </si>
  <si>
    <t>Vorher</t>
  </si>
  <si>
    <t>Dein Ziel</t>
  </si>
  <si>
    <t>Einzahlung</t>
  </si>
  <si>
    <t>Danach</t>
  </si>
  <si>
    <t>Restabweichung</t>
  </si>
  <si>
    <t>ETF A</t>
  </si>
  <si>
    <t>ETF B</t>
  </si>
  <si>
    <t>Euro-Wert A nach Einzahlung</t>
  </si>
  <si>
    <t>Euro-Wert B nach Einzahlung</t>
  </si>
  <si>
    <t>Verteilte Einzahlung A + B</t>
  </si>
  <si>
    <t>Die Rechnung verändert nur die Verteilung des neuen Geldes. Der bestehende Euro-Wert einer übergewichteten Position schrumpft dadurch nicht. Bei Ziel 0 und positivem Bestand sind 0% durch eine endliche Einzahlung allein unerreichbar. Zwei Fondsnamen bedeuten außerdem keine zusätzliche Streuung; gemeinsame Positionen und Risiken können bestehen.</t>
  </si>
  <si>
    <t>Alle Euro-Werte gelten vor Kosten und ohne Kursbewegung. Keine Gebühren, Spreads, Steuern oder Handelsstückelung werden berechnet. Ziele wählst du selbst. Dies ist eine Rechenhilfe, keine persönliche Kaufempfehlung und keine Garantie für Rendite oder Kapitalerhalt.</t>
  </si>
  <si>
    <t>Rechenweg und Grenzen ansehen →</t>
  </si>
  <si>
    <t>Offener Rechenweg</t>
  </si>
  <si>
    <t>Eigene proportionale Ziellücken-Regel für genau zwei Positionen. Keine Optimierung, keine Marktprognose. Rechenzellen bleiben bei ungültigen Eingaben leer.</t>
  </si>
  <si>
    <t>Eingabe A gültig?</t>
  </si>
  <si>
    <t>1 = gültig · 0 = prüfen; Zahl, Grenzen und höchstens zwei Nachkommastellen</t>
  </si>
  <si>
    <t>Eingabe B gültig?</t>
  </si>
  <si>
    <t>Einzahlung gültig?</t>
  </si>
  <si>
    <t>Ziel A gültig?</t>
  </si>
  <si>
    <t>Gemeinsamer Rechenstatus</t>
  </si>
  <si>
    <t>Ergebnisse nur bei Status 1</t>
  </si>
  <si>
    <t>A · aktueller Wert in Cent</t>
  </si>
  <si>
    <t>A = ROUND(Euro-Wert A × 100; 0)</t>
  </si>
  <si>
    <t>B · aktueller Wert in Cent</t>
  </si>
  <si>
    <t>B = ROUND(Euro-Wert B × 100; 0)</t>
  </si>
  <si>
    <t>C · Einzahlung in Cent</t>
  </si>
  <si>
    <t>C = ROUND(Einzahlung × 100; 0)</t>
  </si>
  <si>
    <t>T · Gesamtwert danach in Cent</t>
  </si>
  <si>
    <t>T = A + B + C</t>
  </si>
  <si>
    <t>tA · Ziel A in Basispunkten</t>
  </si>
  <si>
    <t>60 als Ziel-Eingabe → 6.000; 10.000 = 100%</t>
  </si>
  <si>
    <t>tB · ergänzt auf 10.000</t>
  </si>
  <si>
    <t>tB = 10.000 − tA</t>
  </si>
  <si>
    <t>Signierte Ziellücke A × 10.000</t>
  </si>
  <si>
    <t>qA = tA × T − A × 10.000</t>
  </si>
  <si>
    <t>Signierte Ziellücke B × 10.000</t>
  </si>
  <si>
    <t>qB = tB × T − B × 10.000</t>
  </si>
  <si>
    <t>Einzahlung A in ganzen Cent</t>
  </si>
  <si>
    <t>A-Ziellücke auf Cent runden (ab 0,5 Cent aufwärts); auf 0 bis C begrenzen</t>
  </si>
  <si>
    <t>Einzahlung B · Cent-Rest</t>
  </si>
  <si>
    <t>Einzahlung B = C − Einzahlung A</t>
  </si>
  <si>
    <t>A danach in Cent</t>
  </si>
  <si>
    <t>A danach = A + Einzahlung A</t>
  </si>
  <si>
    <t>B danach in Cent</t>
  </si>
  <si>
    <t>B danach = B + Einzahlung B</t>
  </si>
  <si>
    <t>Ziel ohne Verkäufe erreichbar?</t>
  </si>
  <si>
    <t>1 falls beide signierten Ziellücken ≥ 0; bei T = 0 undefiniert</t>
  </si>
  <si>
    <t>Cent-Prüfung: Verteilung minus C</t>
  </si>
  <si>
    <t>Muss 0 sein. Beide Einzahlungen sind ganze Cent.</t>
  </si>
  <si>
    <t>Größtes ganzzahliges Produkt</t>
  </si>
  <si>
    <t>Höchstens 3.000.000.000.000 innerhalb der Eingabegrenzen</t>
  </si>
  <si>
    <t>Modell · V = A + B. Berechne Ziellücken nach Einzahlung: g_i = MAX(Ziel_i × (V + C) − Bestand_i; 0). Für C &gt; 0: Einzahlung_i = C × g_i / SUM(g). Bei C = 0 gibt es keine Einzahlung. Bei zwei Positionen ist A gleich seiner auf [0; C] begrenzten Ziellücke. Die sichtbare Integerformel setzt diesen Spezialfall um, rundet A auf Cent und gibt B den Rest.</t>
  </si>
  <si>
    <t>Gewichte · Vorher = Bestand / V; nachher = neuer Bestand / (V + C). Restabweichung = (Gewicht nachher − Zielgewicht) × 100 Prozentpunkte. Bei V = 0 sind Vorher-Gewichte leer; bei V + C = 0 sind Nachher-Gewichte und Abweichungen leer.</t>
  </si>
  <si>
    <t>Erreichbarkeit · Ohne Verkäufe muss jeder bestehende Betrag höchstens dem Zielwert nach Einzahlung entsprechen. Sonst bleibt die Zielquote unerreichbar. Das Erreichbarkeitsfeld prüft die ungerundete Rechnung; die Cent-Verteilung kann eine kleine Restabweichung erzeugen. Alle Bestände und Einzahlungen sind vereinfacht ohne Kosten, Preisbewegung und Handelsstückelung. Die Quellen bestätigen das Rebalancing-Konzept, nicht diese genaue Formel.</t>
  </si>
  <si>
    <t>Quellen und Einordnung</t>
  </si>
  <si>
    <t>Vanguard: Rebalancing mit Portfolio-Cashflows · 04.01.2026</t>
  </si>
  <si>
    <t>Erläutert Zielallokation, regelmäßige oder schwellenbasierte Prüfung und neue Einzahlungen in untergewichtete Anlageklassen. Die genaue Formel dieser Mappe ist ein eigenes Modell.</t>
  </si>
  <si>
    <t>Deutschsprachige Originalquelle öffnen →</t>
  </si>
  <si>
    <t>Vanguard: Prinzip 4 – Diszipliniert bleiben · 24.03.2024</t>
  </si>
  <si>
    <t>Erläutert ursprüngliche Zielgewichte, veränderte tatsächliche Gewichte und Rebalancing. Die dortige Beispielquote ist keine passende Quote für jeden Menschen.</t>
  </si>
  <si>
    <t>SIX: Grundprinzipien der Geldanlage · Geprüft am 12.10.2026</t>
  </si>
  <si>
    <t>Erklärt Risikotoleranz, finanzielle Risikofähigkeit und Anlagehorizont. Streuung lässt allgemeine Marktrisiken bestehen. Geldbedarf und Ziele gehören vor die Produktauswahl.</t>
  </si>
  <si>
    <t>Quellen am 12.10.2026 in deutscher Sprache geprüft. Das proportionale Ziellücken-Modell, die Begrenzung auf zwei ETF-Positionen und die Cent-Aufteilung stammen von investhoch3.de. Die Quellen bestätigen keine individuell passende Quote, keine Kaufbeträge und keine Rendite- oder Steuerersparnis. ETF-Investitionen können an Wert verlieren.</t>
  </si>
  <si>
    <t>Version 1.0 · Vier manuelle Zahlen, keine Verkäufe, keine Makros, keine externen Daten. Diese Mappe verarbeitet nur den von dir ausgewählten Zwei-ETF-Teil. Den übrigen Vermögensmix, Verpflichtungen und deine finanzielle Risikofähigkeit musst du gesondert betrachten.</t>
  </si>
  <si>
    <t>Kostenlose Downloads und Anleitungen</t>
  </si>
</sst>
</file>

<file path=xl/styles.xml><?xml version="1.0" encoding="utf-8"?>
<styleSheet xmlns="http://schemas.openxmlformats.org/spreadsheetml/2006/main">
  <numFmts count="5">
    <numFmt numFmtId="164" formatCode="#,##0.00 &quot;€&quot;"/>
    <numFmt numFmtId="165" formatCode="0.00 &quot; %&quot;"/>
    <numFmt numFmtId="166" formatCode="0.00%"/>
    <numFmt numFmtId="167" formatCode="+0.00 &quot;PP&quot;;-0.00 &quot;PP&quot;;0.00 &quot;PP&quot;"/>
    <numFmt numFmtId="168" formatCode="#,##0"/>
  </numFmts>
  <fonts count="6">
    <font>
      <sz val="11"/>
      <color theme="1"/>
      <name val="Calibri"/>
      <family val="2"/>
      <scheme val="minor"/>
    </font>
    <font>
      <b/>
      <sz val="21"/>
      <color rgb="FFFFFFFF"/>
      <name val="Calibri"/>
      <family val="2"/>
      <scheme val="minor"/>
    </font>
    <font>
      <b/>
      <sz val="11"/>
      <color rgb="FFFFFFFF"/>
      <name val="Calibri"/>
      <family val="2"/>
      <scheme val="minor"/>
    </font>
    <font>
      <sz val="11"/>
      <color rgb="FF173B55"/>
      <name val="Calibri"/>
      <family val="2"/>
      <scheme val="minor"/>
    </font>
    <font>
      <u/>
      <sz val="11"/>
      <color rgb="FF176C98"/>
      <name val="Calibri"/>
      <family val="2"/>
      <scheme val="minor"/>
    </font>
    <font>
      <b/>
      <sz val="11"/>
      <color rgb="FF173B55"/>
      <name val="Calibri"/>
      <family val="2"/>
      <scheme val="minor"/>
    </font>
  </fonts>
  <fills count="7">
    <fill>
      <patternFill patternType="none"/>
    </fill>
    <fill>
      <patternFill patternType="gray125"/>
    </fill>
    <fill>
      <patternFill patternType="solid">
        <fgColor rgb="FF153652"/>
        <bgColor indexed="64"/>
      </patternFill>
    </fill>
    <fill>
      <patternFill patternType="solid">
        <fgColor rgb="FF176C98"/>
        <bgColor indexed="64"/>
      </patternFill>
    </fill>
    <fill>
      <patternFill patternType="solid">
        <fgColor rgb="FFFFF3D7"/>
        <bgColor indexed="64"/>
      </patternFill>
    </fill>
    <fill>
      <patternFill patternType="solid">
        <fgColor rgb="FFE6F2FB"/>
        <bgColor indexed="64"/>
      </patternFill>
    </fill>
    <fill>
      <patternFill patternType="solid">
        <fgColor rgb="FFEFF5F8"/>
        <bgColor indexed="64"/>
      </patternFill>
    </fill>
  </fills>
  <borders count="3">
    <border>
      <left/>
      <right/>
      <top/>
      <bottom/>
      <diagonal/>
    </border>
    <border>
      <left style="thin">
        <color rgb="FF176C98"/>
      </left>
      <right style="thin">
        <color rgb="FF176C98"/>
      </right>
      <top style="thin">
        <color rgb="FF176C98"/>
      </top>
      <bottom style="thin">
        <color rgb="FF176C98"/>
      </bottom>
      <diagonal/>
    </border>
    <border>
      <left/>
      <right/>
      <top/>
      <bottom style="thin">
        <color rgb="FFCCDCE6"/>
      </bottom>
      <diagonal/>
    </border>
  </borders>
  <cellStyleXfs count="1">
    <xf numFmtId="0" fontId="0" fillId="0" borderId="0"/>
  </cellStyleXfs>
  <cellXfs count="15">
    <xf numFmtId="0" fontId="0" fillId="0" borderId="0" xfId="0"/>
    <xf numFmtId="0" fontId="1" fillId="2" borderId="0" xfId="0" applyFont="1" applyFill="1" applyAlignment="1">
      <alignment vertical="center"/>
    </xf>
    <xf numFmtId="0" fontId="2" fillId="3" borderId="0" xfId="0" applyFont="1" applyFill="1" applyAlignment="1">
      <alignment vertical="center" wrapText="1"/>
    </xf>
    <xf numFmtId="0" fontId="3" fillId="4" borderId="0" xfId="0" applyFont="1" applyFill="1" applyAlignment="1">
      <alignment vertical="center" wrapText="1"/>
    </xf>
    <xf numFmtId="0" fontId="3" fillId="0" borderId="0" xfId="0" applyFont="1" applyAlignment="1">
      <alignment vertical="top" wrapText="1"/>
    </xf>
    <xf numFmtId="0" fontId="4" fillId="0" borderId="0" xfId="0" applyFont="1" applyAlignment="1">
      <alignment vertical="center"/>
    </xf>
    <xf numFmtId="0" fontId="3" fillId="0" borderId="0" xfId="0" applyFont="1" applyAlignment="1">
      <alignment vertical="center" wrapText="1"/>
    </xf>
    <xf numFmtId="164" fontId="3" fillId="5" borderId="1" xfId="0" applyNumberFormat="1" applyFont="1" applyFill="1" applyBorder="1" applyAlignment="1" applyProtection="1">
      <alignment vertical="center"/>
      <protection locked="0"/>
    </xf>
    <xf numFmtId="165" fontId="3" fillId="5" borderId="1" xfId="0" applyNumberFormat="1" applyFont="1" applyFill="1" applyBorder="1" applyAlignment="1" applyProtection="1">
      <alignment vertical="center"/>
      <protection locked="0"/>
    </xf>
    <xf numFmtId="165" fontId="3" fillId="0" borderId="0" xfId="0" applyNumberFormat="1" applyFont="1" applyAlignment="1">
      <alignment vertical="center"/>
    </xf>
    <xf numFmtId="0" fontId="5" fillId="6" borderId="0" xfId="0" applyFont="1" applyFill="1" applyAlignment="1">
      <alignment vertical="center" wrapText="1"/>
    </xf>
    <xf numFmtId="166" fontId="3" fillId="0" borderId="2" xfId="0" applyNumberFormat="1" applyFont="1" applyBorder="1" applyAlignment="1">
      <alignment vertical="center"/>
    </xf>
    <xf numFmtId="164" fontId="3" fillId="0" borderId="2" xfId="0" applyNumberFormat="1" applyFont="1" applyBorder="1" applyAlignment="1">
      <alignment vertical="center"/>
    </xf>
    <xf numFmtId="167" fontId="3" fillId="0" borderId="2" xfId="0" applyNumberFormat="1" applyFont="1" applyBorder="1" applyAlignment="1">
      <alignment vertical="center"/>
    </xf>
    <xf numFmtId="168" fontId="3" fillId="0" borderId="2" xfId="0" applyNumberFormat="1" applyFont="1" applyBorder="1" applyAlignment="1">
      <alignment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vesthoch3.de/kostenlose-downloads/"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de.vanguard/professionell/365/anlagewissen/portfolio/rebalancing" TargetMode="External"/><Relationship Id="rId2" Type="http://schemas.openxmlformats.org/officeDocument/2006/relationships/hyperlink" Target="https://global.vanguard.com/de-de/principles/discipline" TargetMode="External"/><Relationship Id="rId3" Type="http://schemas.openxmlformats.org/officeDocument/2006/relationships/hyperlink" Target="https://www.six-group.com/de/products-services/the-swiss-stock-exchange/education/investment-knowledge/investing-basics.html" TargetMode="External"/><Relationship Id="rId4" Type="http://schemas.openxmlformats.org/officeDocument/2006/relationships/hyperlink" Target="https://investhoch3.de/kostenlose-downloads/" TargetMode="External"/></Relationships>
</file>

<file path=xl/worksheets/sheet1.xml><?xml version="1.0" encoding="utf-8"?>
<worksheet xmlns="http://schemas.openxmlformats.org/spreadsheetml/2006/main" xmlns:r="http://schemas.openxmlformats.org/officeDocument/2006/relationships">
  <sheetPr>
    <pageSetUpPr fitToPage="1"/>
  </sheetPr>
  <dimension ref="B2:G40"/>
  <sheetViews>
    <sheetView showGridLines="0" tabSelected="1" workbookViewId="0"/>
  </sheetViews>
  <sheetFormatPr defaultRowHeight="24" customHeight="1"/>
  <cols>
    <col min="1" max="1" width="3.7109375" customWidth="1"/>
    <col min="2" max="7" width="16.7109375" customWidth="1"/>
  </cols>
  <sheetData>
    <row r="2" spans="2:7" ht="24" customHeight="1">
      <c r="B2" s="1" t="s">
        <v>0</v>
      </c>
      <c r="C2" s="1"/>
      <c r="D2" s="1"/>
      <c r="E2" s="1"/>
      <c r="F2" s="1"/>
      <c r="G2" s="1"/>
    </row>
    <row r="3" spans="2:7" ht="24" customHeight="1">
      <c r="B3" s="1"/>
      <c r="C3" s="1"/>
      <c r="D3" s="1"/>
      <c r="E3" s="1"/>
      <c r="F3" s="1"/>
      <c r="G3" s="1"/>
    </row>
    <row r="5" spans="2:7" ht="24" customHeight="1">
      <c r="B5" s="2" t="s">
        <v>1</v>
      </c>
      <c r="C5" s="2"/>
      <c r="D5" s="2"/>
      <c r="E5" s="2"/>
      <c r="F5" s="2"/>
      <c r="G5" s="2"/>
    </row>
    <row r="6" spans="2:7" ht="24" customHeight="1">
      <c r="B6" s="2"/>
      <c r="C6" s="2"/>
      <c r="D6" s="2"/>
      <c r="E6" s="2"/>
      <c r="F6" s="2"/>
      <c r="G6" s="2"/>
    </row>
    <row r="8" spans="2:7" ht="24" customHeight="1">
      <c r="B8" s="3" t="s">
        <v>2</v>
      </c>
      <c r="C8" s="3"/>
      <c r="D8" s="3"/>
      <c r="E8" s="3"/>
      <c r="F8" s="3"/>
      <c r="G8" s="3"/>
    </row>
    <row r="9" spans="2:7" ht="24" customHeight="1">
      <c r="B9" s="3"/>
      <c r="C9" s="3"/>
      <c r="D9" s="3"/>
      <c r="E9" s="3"/>
      <c r="F9" s="3"/>
      <c r="G9" s="3"/>
    </row>
    <row r="10" spans="2:7" ht="24" customHeight="1">
      <c r="B10" s="3"/>
      <c r="C10" s="3"/>
      <c r="D10" s="3"/>
      <c r="E10" s="3"/>
      <c r="F10" s="3"/>
      <c r="G10" s="3"/>
    </row>
    <row r="12" spans="2:7" ht="24" customHeight="1">
      <c r="B12" s="4" t="s">
        <v>3</v>
      </c>
      <c r="C12" s="4"/>
      <c r="D12" s="4"/>
      <c r="E12" s="4"/>
      <c r="F12" s="4"/>
      <c r="G12" s="4"/>
    </row>
    <row r="13" spans="2:7" ht="24" customHeight="1">
      <c r="B13" s="4"/>
      <c r="C13" s="4"/>
      <c r="D13" s="4"/>
      <c r="E13" s="4"/>
      <c r="F13" s="4"/>
      <c r="G13" s="4"/>
    </row>
    <row r="14" spans="2:7" ht="24" customHeight="1">
      <c r="B14" s="4"/>
      <c r="C14" s="4"/>
      <c r="D14" s="4"/>
      <c r="E14" s="4"/>
      <c r="F14" s="4"/>
      <c r="G14" s="4"/>
    </row>
    <row r="16" spans="2:7" ht="24" customHeight="1">
      <c r="B16" s="4" t="s">
        <v>4</v>
      </c>
      <c r="C16" s="4"/>
      <c r="D16" s="4"/>
      <c r="E16" s="4"/>
      <c r="F16" s="4"/>
      <c r="G16" s="4"/>
    </row>
    <row r="17" spans="2:7" ht="24" customHeight="1">
      <c r="B17" s="4"/>
      <c r="C17" s="4"/>
      <c r="D17" s="4"/>
      <c r="E17" s="4"/>
      <c r="F17" s="4"/>
      <c r="G17" s="4"/>
    </row>
    <row r="18" spans="2:7" ht="24" customHeight="1">
      <c r="B18" s="4"/>
      <c r="C18" s="4"/>
      <c r="D18" s="4"/>
      <c r="E18" s="4"/>
      <c r="F18" s="4"/>
      <c r="G18" s="4"/>
    </row>
    <row r="20" spans="2:7" ht="24" customHeight="1">
      <c r="B20" s="4" t="s">
        <v>5</v>
      </c>
      <c r="C20" s="4"/>
      <c r="D20" s="4"/>
      <c r="E20" s="4"/>
      <c r="F20" s="4"/>
      <c r="G20" s="4"/>
    </row>
    <row r="21" spans="2:7" ht="24" customHeight="1">
      <c r="B21" s="4"/>
      <c r="C21" s="4"/>
      <c r="D21" s="4"/>
      <c r="E21" s="4"/>
      <c r="F21" s="4"/>
      <c r="G21" s="4"/>
    </row>
    <row r="22" spans="2:7" ht="24" customHeight="1">
      <c r="B22" s="4"/>
      <c r="C22" s="4"/>
      <c r="D22" s="4"/>
      <c r="E22" s="4"/>
      <c r="F22" s="4"/>
      <c r="G22" s="4"/>
    </row>
    <row r="24" spans="2:7" ht="24" customHeight="1">
      <c r="B24" s="4" t="s">
        <v>6</v>
      </c>
      <c r="C24" s="4"/>
      <c r="D24" s="4"/>
      <c r="E24" s="4"/>
      <c r="F24" s="4"/>
      <c r="G24" s="4"/>
    </row>
    <row r="25" spans="2:7" ht="24" customHeight="1">
      <c r="B25" s="4"/>
      <c r="C25" s="4"/>
      <c r="D25" s="4"/>
      <c r="E25" s="4"/>
      <c r="F25" s="4"/>
      <c r="G25" s="4"/>
    </row>
    <row r="26" spans="2:7" ht="24" customHeight="1">
      <c r="B26" s="4"/>
      <c r="C26" s="4"/>
      <c r="D26" s="4"/>
      <c r="E26" s="4"/>
      <c r="F26" s="4"/>
      <c r="G26" s="4"/>
    </row>
    <row r="28" spans="2:7" ht="24" customHeight="1">
      <c r="B28" s="4" t="s">
        <v>7</v>
      </c>
      <c r="C28" s="4"/>
      <c r="D28" s="4"/>
      <c r="E28" s="4"/>
      <c r="F28" s="4"/>
      <c r="G28" s="4"/>
    </row>
    <row r="29" spans="2:7" ht="24" customHeight="1">
      <c r="B29" s="4"/>
      <c r="C29" s="4"/>
      <c r="D29" s="4"/>
      <c r="E29" s="4"/>
      <c r="F29" s="4"/>
      <c r="G29" s="4"/>
    </row>
    <row r="30" spans="2:7" ht="24" customHeight="1">
      <c r="B30" s="4"/>
      <c r="C30" s="4"/>
      <c r="D30" s="4"/>
      <c r="E30" s="4"/>
      <c r="F30" s="4"/>
      <c r="G30" s="4"/>
    </row>
    <row r="31" spans="2:7" ht="24" customHeight="1">
      <c r="B31" s="4"/>
      <c r="C31" s="4"/>
      <c r="D31" s="4"/>
      <c r="E31" s="4"/>
      <c r="F31" s="4"/>
      <c r="G31" s="4"/>
    </row>
    <row r="33" spans="2:7" ht="24" customHeight="1">
      <c r="B33" s="4" t="s">
        <v>8</v>
      </c>
      <c r="C33" s="4"/>
      <c r="D33" s="4"/>
      <c r="E33" s="4"/>
      <c r="F33" s="4"/>
      <c r="G33" s="4"/>
    </row>
    <row r="34" spans="2:7" ht="24" customHeight="1">
      <c r="B34" s="4"/>
      <c r="C34" s="4"/>
      <c r="D34" s="4"/>
      <c r="E34" s="4"/>
      <c r="F34" s="4"/>
      <c r="G34" s="4"/>
    </row>
    <row r="35" spans="2:7" ht="24" customHeight="1">
      <c r="B35" s="4"/>
      <c r="C35" s="4"/>
      <c r="D35" s="4"/>
      <c r="E35" s="4"/>
      <c r="F35" s="4"/>
      <c r="G35" s="4"/>
    </row>
    <row r="38" spans="2:7" ht="24" customHeight="1">
      <c r="B38" s="5" t="s">
        <v>9</v>
      </c>
    </row>
    <row r="40" spans="2:7" ht="24" customHeight="1">
      <c r="B40" s="5" t="s">
        <v>10</v>
      </c>
    </row>
  </sheetData>
  <mergeCells count="9">
    <mergeCell ref="B2:G3"/>
    <mergeCell ref="B5:G6"/>
    <mergeCell ref="B8:G10"/>
    <mergeCell ref="B12:G14"/>
    <mergeCell ref="B16:G18"/>
    <mergeCell ref="B20:G22"/>
    <mergeCell ref="B24:G26"/>
    <mergeCell ref="B28:G31"/>
    <mergeCell ref="B33:G35"/>
  </mergeCells>
  <hyperlinks>
    <hyperlink ref="B38" location="Check!E8" display="Zum Check →"/>
    <hyperlink ref="B40" r:id="rId1"/>
  </hyperlinks>
  <pageMargins left="0.3" right="0.3" top="0.35" bottom="0.35" header="0.3" footer="0.3"/>
  <pageSetup paperSize="9" orientation="portrait"/>
  <headerFooter>
    <oddFooter>&amp;Linvesthoch3.de&amp;CVersion 1.0 | 12.10.2026&amp;R&amp;P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2:G39"/>
  <sheetViews>
    <sheetView showGridLines="0" workbookViewId="0">
      <pane xSplit="2" ySplit="7" topLeftCell="C8" activePane="bottomRight" state="frozen"/>
      <selection pane="topRight" activeCell="C1" sqref="C1"/>
      <selection pane="bottomLeft" activeCell="A8" sqref="A8"/>
      <selection pane="bottomRight" activeCell="E8" sqref="E8"/>
    </sheetView>
  </sheetViews>
  <sheetFormatPr defaultRowHeight="24" customHeight="1"/>
  <cols>
    <col min="1" max="1" width="3.7109375" customWidth="1"/>
    <col min="2" max="2" width="19.7109375" customWidth="1"/>
    <col min="3" max="4" width="13.7109375" customWidth="1"/>
    <col min="5" max="5" width="19.7109375" customWidth="1"/>
    <col min="6" max="7" width="15.7109375" customWidth="1"/>
  </cols>
  <sheetData>
    <row r="2" spans="2:7" ht="24" customHeight="1">
      <c r="B2" s="1" t="s">
        <v>11</v>
      </c>
      <c r="C2" s="1"/>
      <c r="D2" s="1"/>
      <c r="E2" s="1"/>
      <c r="F2" s="1"/>
      <c r="G2" s="1"/>
    </row>
    <row r="3" spans="2:7" ht="24" customHeight="1">
      <c r="B3" s="1"/>
      <c r="C3" s="1"/>
      <c r="D3" s="1"/>
      <c r="E3" s="1"/>
      <c r="F3" s="1"/>
      <c r="G3" s="1"/>
    </row>
    <row r="5" spans="2:7" ht="24" customHeight="1">
      <c r="B5" s="3" t="s">
        <v>12</v>
      </c>
      <c r="C5" s="3"/>
      <c r="D5" s="3"/>
      <c r="E5" s="3"/>
      <c r="F5" s="3"/>
      <c r="G5" s="3"/>
    </row>
    <row r="6" spans="2:7" ht="24" customHeight="1">
      <c r="B6" s="3"/>
      <c r="C6" s="3"/>
      <c r="D6" s="3"/>
      <c r="E6" s="3"/>
      <c r="F6" s="3"/>
      <c r="G6" s="3"/>
    </row>
    <row r="8" spans="2:7" ht="30" customHeight="1">
      <c r="B8" s="6" t="s">
        <v>13</v>
      </c>
      <c r="C8" s="6"/>
      <c r="D8" s="6"/>
      <c r="E8" s="7">
        <v>8000</v>
      </c>
    </row>
    <row r="9" spans="2:7" ht="30" customHeight="1">
      <c r="B9" s="6" t="s">
        <v>14</v>
      </c>
      <c r="C9" s="6"/>
      <c r="D9" s="6"/>
      <c r="E9" s="7">
        <v>2000</v>
      </c>
    </row>
    <row r="10" spans="2:7" ht="30" customHeight="1">
      <c r="B10" s="6" t="s">
        <v>15</v>
      </c>
      <c r="C10" s="6"/>
      <c r="D10" s="6"/>
      <c r="E10" s="7">
        <v>2000</v>
      </c>
    </row>
    <row r="11" spans="2:7" ht="30" customHeight="1">
      <c r="B11" s="6" t="s">
        <v>16</v>
      </c>
      <c r="C11" s="6"/>
      <c r="D11" s="6"/>
      <c r="E11" s="8">
        <v>60</v>
      </c>
    </row>
    <row r="12" spans="2:7" ht="24" customHeight="1">
      <c r="B12" s="6" t="s">
        <v>17</v>
      </c>
      <c r="C12" s="6"/>
      <c r="D12" s="6"/>
      <c r="E12" s="9">
        <f>IF(Rechenweg!$C$13=1,100-E11,"")</f>
        <v>40</v>
      </c>
    </row>
    <row r="14" spans="2:7" ht="24" customHeight="1">
      <c r="B14" s="10" t="str">
        <f>IF(Rechenweg!$C$13=1,"Eingaben gültig. Prüfe die erreichte Gewichtung und die Restabweichung.","Eingaben prüfen: vier Zahlen innerhalb der Grenzen und höchstens zwei Nachkommastellen erforderlich.")</f>
        <v>Eingaben gültig. Prüfe die erreichte Gewichtung und die Restabweichung.</v>
      </c>
      <c r="C14" s="10"/>
      <c r="D14" s="10"/>
      <c r="E14" s="10"/>
      <c r="F14" s="10"/>
      <c r="G14" s="10"/>
    </row>
    <row r="15" spans="2:7" ht="24" customHeight="1">
      <c r="B15" s="10"/>
      <c r="C15" s="10"/>
      <c r="D15" s="10"/>
      <c r="E15" s="10"/>
      <c r="F15" s="10"/>
      <c r="G15" s="10"/>
    </row>
    <row r="16" spans="2:7" ht="24" customHeight="1">
      <c r="B16" s="6" t="s">
        <v>18</v>
      </c>
      <c r="C16" s="6"/>
      <c r="D16" s="6"/>
      <c r="E16" s="6"/>
      <c r="F16" s="6"/>
      <c r="G16" s="6"/>
    </row>
    <row r="18" spans="2:7" ht="36" customHeight="1">
      <c r="B18" s="2" t="s">
        <v>19</v>
      </c>
      <c r="C18" s="2" t="s">
        <v>20</v>
      </c>
      <c r="D18" s="2" t="s">
        <v>21</v>
      </c>
      <c r="E18" s="2" t="s">
        <v>22</v>
      </c>
      <c r="F18" s="2" t="s">
        <v>23</v>
      </c>
      <c r="G18" s="2" t="s">
        <v>24</v>
      </c>
    </row>
    <row r="19" spans="2:7" ht="31" customHeight="1">
      <c r="B19" s="6" t="s">
        <v>25</v>
      </c>
      <c r="C19" s="11">
        <f>IF(Rechenweg!$C$13=1,IF(SUM(Rechenweg!C16:C17)=0,"",Rechenweg!C16/SUM(Rechenweg!C16:C17)),"")</f>
        <v>0.8</v>
      </c>
      <c r="D19" s="11">
        <f>IF(Rechenweg!$C$13=1,Rechenweg!C20/10000,"")</f>
        <v>0.6</v>
      </c>
      <c r="E19" s="12">
        <f>IF(Rechenweg!$C$13=1,Rechenweg!C26/100,"")</f>
        <v>0.0</v>
      </c>
      <c r="F19" s="11">
        <f>IF(Rechenweg!$C$13=1,IF(Rechenweg!C19=0,"",Rechenweg!C28/Rechenweg!C19),"")</f>
        <v>0.6666666666666666</v>
      </c>
      <c r="G19" s="13">
        <f>IF(Rechenweg!$C$13=1,IF(Rechenweg!C19=0,"",(F19-D19)*100),"")</f>
        <v>6.666666666666667</v>
      </c>
    </row>
    <row r="20" spans="2:7" ht="31" customHeight="1">
      <c r="B20" s="6" t="s">
        <v>26</v>
      </c>
      <c r="C20" s="11">
        <f>IF(Rechenweg!$C$13=1,IF(SUM(Rechenweg!C16:C17)=0,"",Rechenweg!C17/SUM(Rechenweg!C16:C17)),"")</f>
        <v>0.2</v>
      </c>
      <c r="D20" s="11">
        <f>IF(Rechenweg!$C$13=1,Rechenweg!C21/10000,"")</f>
        <v>0.4</v>
      </c>
      <c r="E20" s="12">
        <f>IF(Rechenweg!$C$13=1,Rechenweg!C27/100,"")</f>
        <v>2000.0</v>
      </c>
      <c r="F20" s="11">
        <f>IF(Rechenweg!$C$13=1,IF(Rechenweg!C19=0,"",Rechenweg!C29/Rechenweg!C19),"")</f>
        <v>0.3333333333333333</v>
      </c>
      <c r="G20" s="13">
        <f>IF(Rechenweg!$C$13=1,IF(Rechenweg!C19=0,"",(F20-D20)*100),"")</f>
        <v>-6.666666666666667</v>
      </c>
    </row>
    <row r="22" spans="2:7" ht="24" customHeight="1">
      <c r="B22" s="10" t="str">
        <f>IF(Rechenweg!$C$13=0,"Keine Ergebnisse bei ungültigen Eingaben.",IF(Rechenweg!C19=0,"Ohne Bestand und Einzahlung sind Gewichte nicht definiert.",IF(Rechenweg!C30=1,"Ziel rechnerisch ohne Verkäufe erreichbar. Cent-Rundung kann eine kleine Restabweichung hinterlassen.","Ziel mit dieser Einzahlung ohne Verkäufe nicht erreichbar. Die verbleibende Abweichung bleibt sichtbar.")))</f>
        <v>Ziel mit dieser Einzahlung ohne Verkäufe nicht erreichbar. Die verbleibende Abweichung bleibt sichtbar.</v>
      </c>
      <c r="C22" s="10"/>
      <c r="D22" s="10"/>
      <c r="E22" s="10"/>
      <c r="F22" s="10"/>
      <c r="G22" s="10"/>
    </row>
    <row r="23" spans="2:7" ht="24" customHeight="1">
      <c r="B23" s="10"/>
      <c r="C23" s="10"/>
      <c r="D23" s="10"/>
      <c r="E23" s="10"/>
      <c r="F23" s="10"/>
      <c r="G23" s="10"/>
    </row>
    <row r="25" spans="2:7" ht="24" customHeight="1">
      <c r="B25" s="6" t="s">
        <v>27</v>
      </c>
      <c r="C25" s="6"/>
      <c r="D25" s="6"/>
      <c r="E25" s="12">
        <f>IF(Rechenweg!$C$13=1,Rechenweg!C28/100,"")</f>
        <v>8000</v>
      </c>
    </row>
    <row r="26" spans="2:7" ht="24" customHeight="1">
      <c r="B26" s="6" t="s">
        <v>28</v>
      </c>
      <c r="C26" s="6"/>
      <c r="D26" s="6"/>
      <c r="E26" s="12">
        <f>IF(Rechenweg!$C$13=1,Rechenweg!C29/100,"")</f>
        <v>4000</v>
      </c>
    </row>
    <row r="28" spans="2:7" ht="24" customHeight="1">
      <c r="B28" s="6" t="s">
        <v>29</v>
      </c>
      <c r="C28" s="6"/>
      <c r="D28" s="6"/>
      <c r="E28" s="12">
        <f>IF(Rechenweg!$C$13=1,SUM(E19:E20),"")</f>
        <v>2000</v>
      </c>
    </row>
    <row r="30" spans="2:7" ht="24" customHeight="1">
      <c r="B30" s="3" t="s">
        <v>30</v>
      </c>
      <c r="C30" s="3"/>
      <c r="D30" s="3"/>
      <c r="E30" s="3"/>
      <c r="F30" s="3"/>
      <c r="G30" s="3"/>
    </row>
    <row r="31" spans="2:7" ht="24" customHeight="1">
      <c r="B31" s="3"/>
      <c r="C31" s="3"/>
      <c r="D31" s="3"/>
      <c r="E31" s="3"/>
      <c r="F31" s="3"/>
      <c r="G31" s="3"/>
    </row>
    <row r="32" spans="2:7" ht="24" customHeight="1">
      <c r="B32" s="3"/>
      <c r="C32" s="3"/>
      <c r="D32" s="3"/>
      <c r="E32" s="3"/>
      <c r="F32" s="3"/>
      <c r="G32" s="3"/>
    </row>
    <row r="33" spans="2:7" ht="24" customHeight="1">
      <c r="B33" s="3"/>
      <c r="C33" s="3"/>
      <c r="D33" s="3"/>
      <c r="E33" s="3"/>
      <c r="F33" s="3"/>
      <c r="G33" s="3"/>
    </row>
    <row r="35" spans="2:7" ht="24" customHeight="1">
      <c r="B35" s="4" t="s">
        <v>31</v>
      </c>
      <c r="C35" s="4"/>
      <c r="D35" s="4"/>
      <c r="E35" s="4"/>
      <c r="F35" s="4"/>
      <c r="G35" s="4"/>
    </row>
    <row r="36" spans="2:7" ht="24" customHeight="1">
      <c r="B36" s="4"/>
      <c r="C36" s="4"/>
      <c r="D36" s="4"/>
      <c r="E36" s="4"/>
      <c r="F36" s="4"/>
      <c r="G36" s="4"/>
    </row>
    <row r="37" spans="2:7" ht="24" customHeight="1">
      <c r="B37" s="4"/>
      <c r="C37" s="4"/>
      <c r="D37" s="4"/>
      <c r="E37" s="4"/>
      <c r="F37" s="4"/>
      <c r="G37" s="4"/>
    </row>
    <row r="39" spans="2:7" ht="24" customHeight="1">
      <c r="B39" s="5" t="s">
        <v>32</v>
      </c>
    </row>
  </sheetData>
  <sheetProtection sheet="1" objects="1" scenarios="1"/>
  <mergeCells count="15">
    <mergeCell ref="B2:G3"/>
    <mergeCell ref="B5:G6"/>
    <mergeCell ref="B8:D8"/>
    <mergeCell ref="B9:D9"/>
    <mergeCell ref="B10:D10"/>
    <mergeCell ref="B11:D11"/>
    <mergeCell ref="B12:D12"/>
    <mergeCell ref="B14:G15"/>
    <mergeCell ref="B16:G16"/>
    <mergeCell ref="B22:G23"/>
    <mergeCell ref="B25:D25"/>
    <mergeCell ref="B26:D26"/>
    <mergeCell ref="B28:D28"/>
    <mergeCell ref="B30:G33"/>
    <mergeCell ref="B35:G37"/>
  </mergeCells>
  <dataValidations count="4">
    <dataValidation type="custom" showInputMessage="1" showErrorMessage="1" errorTitle="Eingabe prüfen" error="Bitte eine Zahl von 0 bis 1000000 mit höchstens zwei Nachkommastellen eingeben." promptTitle="Eigene Zahl eingeben" prompt="Zahl ab 0; höchstens zwei Nachkommastellen. Ziel ohne Prozentzeichen." sqref="E8">
      <formula1>IFERROR(IF(AND(ISNUMBER(E8),E8&gt;=0,E8&lt;=1000000,ROUND(E8,2)=E8),1,0),0)=1</formula1>
    </dataValidation>
    <dataValidation type="custom" showInputMessage="1" showErrorMessage="1" errorTitle="Eingabe prüfen" error="Bitte eine Zahl von 0 bis 1000000 mit höchstens zwei Nachkommastellen eingeben." promptTitle="Eigene Zahl eingeben" prompt="Zahl ab 0; höchstens zwei Nachkommastellen. Ziel ohne Prozentzeichen." sqref="E9">
      <formula1>IFERROR(IF(AND(ISNUMBER(E9),E9&gt;=0,E9&lt;=1000000,ROUND(E9,2)=E9),1,0),0)=1</formula1>
    </dataValidation>
    <dataValidation type="custom" showInputMessage="1" showErrorMessage="1" errorTitle="Eingabe prüfen" error="Bitte eine Zahl von 0 bis 1000000 mit höchstens zwei Nachkommastellen eingeben." promptTitle="Eigene Zahl eingeben" prompt="Zahl ab 0; höchstens zwei Nachkommastellen. Ziel ohne Prozentzeichen." sqref="E10">
      <formula1>IFERROR(IF(AND(ISNUMBER(E10),E10&gt;=0,E10&lt;=1000000,ROUND(E10,2)=E10),1,0),0)=1</formula1>
    </dataValidation>
    <dataValidation type="custom" showInputMessage="1" showErrorMessage="1" errorTitle="Eingabe prüfen" error="Bitte eine Zahl von 0 bis 100 mit höchstens zwei Nachkommastellen eingeben." promptTitle="Eigene Zahl eingeben" prompt="Zahl ab 0; höchstens zwei Nachkommastellen. Ziel ohne Prozentzeichen." sqref="E11">
      <formula1>IFERROR(IF(AND(ISNUMBER(E11),E11&gt;=0,E11&lt;=100,ROUND(E11,2)=E11),1,0),0)=1</formula1>
    </dataValidation>
  </dataValidations>
  <hyperlinks>
    <hyperlink ref="B39" location="Rechenweg!B5" display="Rechenweg und Grenzen ansehen →"/>
  </hyperlinks>
  <pageMargins left="0.3" right="0.3" top="0.35" bottom="0.35" header="0.3" footer="0.3"/>
  <pageSetup paperSize="9" orientation="landscape"/>
  <headerFooter>
    <oddFooter>&amp;Linvesthoch3.de&amp;CVersion 1.0 | 12.10.2026&amp;R&amp;P /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B2:G47"/>
  <sheetViews>
    <sheetView showGridLines="0" workbookViewId="0">
      <pane xSplit="2" ySplit="15" topLeftCell="C16" activePane="bottomRight" state="frozen"/>
      <selection pane="topRight" activeCell="C1" sqref="C1"/>
      <selection pane="bottomLeft" activeCell="A16" sqref="A16"/>
      <selection pane="bottomRight"/>
    </sheetView>
  </sheetViews>
  <sheetFormatPr defaultRowHeight="24" customHeight="1"/>
  <cols>
    <col min="1" max="1" width="3.7109375" customWidth="1"/>
    <col min="2" max="2" width="34.7109375" customWidth="1"/>
    <col min="3" max="3" width="24.7109375" customWidth="1"/>
    <col min="4" max="7" width="15.7109375" customWidth="1"/>
  </cols>
  <sheetData>
    <row r="2" spans="2:7" ht="24" customHeight="1">
      <c r="B2" s="1" t="s">
        <v>33</v>
      </c>
      <c r="C2" s="1"/>
      <c r="D2" s="1"/>
      <c r="E2" s="1"/>
      <c r="F2" s="1"/>
      <c r="G2" s="1"/>
    </row>
    <row r="3" spans="2:7" ht="24" customHeight="1">
      <c r="B3" s="1"/>
      <c r="C3" s="1"/>
      <c r="D3" s="1"/>
      <c r="E3" s="1"/>
      <c r="F3" s="1"/>
      <c r="G3" s="1"/>
    </row>
    <row r="5" spans="2:7" ht="24" customHeight="1">
      <c r="B5" s="3" t="s">
        <v>34</v>
      </c>
      <c r="C5" s="3"/>
      <c r="D5" s="3"/>
      <c r="E5" s="3"/>
      <c r="F5" s="3"/>
      <c r="G5" s="3"/>
    </row>
    <row r="6" spans="2:7" ht="24" customHeight="1">
      <c r="B6" s="3"/>
      <c r="C6" s="3"/>
      <c r="D6" s="3"/>
      <c r="E6" s="3"/>
      <c r="F6" s="3"/>
      <c r="G6" s="3"/>
    </row>
    <row r="8" spans="2:7" ht="24" customHeight="1">
      <c r="B8" s="6" t="s">
        <v>35</v>
      </c>
      <c r="C8" s="14">
        <f>IFERROR(IF(AND(ISNUMBER(Check!E8),Check!E8&gt;=0,Check!E8&lt;=1000000,ROUND(Check!E8,2)=Check!E8),1,0),0)</f>
        <v>1</v>
      </c>
      <c r="D8" s="6" t="s">
        <v>36</v>
      </c>
      <c r="E8" s="6"/>
      <c r="F8" s="6"/>
      <c r="G8" s="6"/>
    </row>
    <row r="9" spans="2:7" ht="24" customHeight="1">
      <c r="B9" s="6" t="s">
        <v>37</v>
      </c>
      <c r="C9" s="14">
        <f>IFERROR(IF(AND(ISNUMBER(Check!E9),Check!E9&gt;=0,Check!E9&lt;=1000000,ROUND(Check!E9,2)=Check!E9),1,0),0)</f>
        <v>1</v>
      </c>
      <c r="D9" s="6" t="s">
        <v>36</v>
      </c>
      <c r="E9" s="6"/>
      <c r="F9" s="6"/>
      <c r="G9" s="6"/>
    </row>
    <row r="10" spans="2:7" ht="24" customHeight="1">
      <c r="B10" s="6" t="s">
        <v>38</v>
      </c>
      <c r="C10" s="14">
        <f>IFERROR(IF(AND(ISNUMBER(Check!E10),Check!E10&gt;=0,Check!E10&lt;=1000000,ROUND(Check!E10,2)=Check!E10),1,0),0)</f>
        <v>1</v>
      </c>
      <c r="D10" s="6" t="s">
        <v>36</v>
      </c>
      <c r="E10" s="6"/>
      <c r="F10" s="6"/>
      <c r="G10" s="6"/>
    </row>
    <row r="11" spans="2:7" ht="24" customHeight="1">
      <c r="B11" s="6" t="s">
        <v>39</v>
      </c>
      <c r="C11" s="14">
        <f>IFERROR(IF(AND(ISNUMBER(Check!E11),Check!E11&gt;=0,Check!E11&lt;=100,ROUND(Check!E11,2)=Check!E11),1,0),0)</f>
        <v>1</v>
      </c>
      <c r="D11" s="6" t="s">
        <v>36</v>
      </c>
      <c r="E11" s="6"/>
      <c r="F11" s="6"/>
      <c r="G11" s="6"/>
    </row>
    <row r="13" spans="2:7" ht="24" customHeight="1">
      <c r="B13" s="6" t="s">
        <v>40</v>
      </c>
      <c r="C13" s="14">
        <f>IF(AND(C8=1,C9=1,C10=1,C11=1),1,0)</f>
        <v>1</v>
      </c>
      <c r="D13" s="10" t="s">
        <v>41</v>
      </c>
      <c r="E13" s="10"/>
      <c r="F13" s="10"/>
      <c r="G13" s="10"/>
    </row>
    <row r="16" spans="2:7" ht="29" customHeight="1">
      <c r="B16" s="6" t="s">
        <v>42</v>
      </c>
      <c r="C16" s="14">
        <f>IF($C$13=1,ROUND(Check!E8*100,0),"")</f>
        <v>800000</v>
      </c>
      <c r="D16" s="6" t="s">
        <v>43</v>
      </c>
      <c r="E16" s="6"/>
      <c r="F16" s="6"/>
      <c r="G16" s="6"/>
    </row>
    <row r="17" spans="2:7" ht="29" customHeight="1">
      <c r="B17" s="6" t="s">
        <v>44</v>
      </c>
      <c r="C17" s="14">
        <f>IF($C$13=1,ROUND(Check!E9*100,0),"")</f>
        <v>200000</v>
      </c>
      <c r="D17" s="6" t="s">
        <v>45</v>
      </c>
      <c r="E17" s="6"/>
      <c r="F17" s="6"/>
      <c r="G17" s="6"/>
    </row>
    <row r="18" spans="2:7" ht="29" customHeight="1">
      <c r="B18" s="6" t="s">
        <v>46</v>
      </c>
      <c r="C18" s="14">
        <f>IF($C$13=1,ROUND(Check!E10*100,0),"")</f>
        <v>200000</v>
      </c>
      <c r="D18" s="6" t="s">
        <v>47</v>
      </c>
      <c r="E18" s="6"/>
      <c r="F18" s="6"/>
      <c r="G18" s="6"/>
    </row>
    <row r="19" spans="2:7" ht="29" customHeight="1">
      <c r="B19" s="6" t="s">
        <v>48</v>
      </c>
      <c r="C19" s="14">
        <f>IF($C$13=1,SUM(C16:C18),"")</f>
        <v>1200000</v>
      </c>
      <c r="D19" s="6" t="s">
        <v>49</v>
      </c>
      <c r="E19" s="6"/>
      <c r="F19" s="6"/>
      <c r="G19" s="6"/>
    </row>
    <row r="20" spans="2:7" ht="29" customHeight="1">
      <c r="B20" s="6" t="s">
        <v>50</v>
      </c>
      <c r="C20" s="14">
        <f>IF($C$13=1,ROUND(Check!E11*100,0),"")</f>
        <v>6000</v>
      </c>
      <c r="D20" s="6" t="s">
        <v>51</v>
      </c>
      <c r="E20" s="6"/>
      <c r="F20" s="6"/>
      <c r="G20" s="6"/>
    </row>
    <row r="21" spans="2:7" ht="29" customHeight="1">
      <c r="B21" s="6" t="s">
        <v>52</v>
      </c>
      <c r="C21" s="14">
        <f>IF($C$13=1,10000-C20,"")</f>
        <v>4000</v>
      </c>
      <c r="D21" s="6" t="s">
        <v>53</v>
      </c>
      <c r="E21" s="6"/>
      <c r="F21" s="6"/>
      <c r="G21" s="6"/>
    </row>
    <row r="24" spans="2:7" ht="35" customHeight="1">
      <c r="B24" s="6" t="s">
        <v>54</v>
      </c>
      <c r="C24" s="14">
        <f>IF($C$13=1,C20*C19-C16*10000,"")</f>
        <v>-800000000</v>
      </c>
      <c r="D24" s="6" t="s">
        <v>55</v>
      </c>
      <c r="E24" s="6"/>
      <c r="F24" s="6"/>
      <c r="G24" s="6"/>
    </row>
    <row r="25" spans="2:7" ht="35" customHeight="1">
      <c r="B25" s="6" t="s">
        <v>56</v>
      </c>
      <c r="C25" s="14">
        <f>IF($C$13=1,C21*C19-C17*10000,"")</f>
        <v>2800000000</v>
      </c>
      <c r="D25" s="6" t="s">
        <v>57</v>
      </c>
      <c r="E25" s="6"/>
      <c r="F25" s="6"/>
      <c r="G25" s="6"/>
    </row>
    <row r="26" spans="2:7" ht="35" customHeight="1">
      <c r="B26" s="6" t="s">
        <v>58</v>
      </c>
      <c r="C26" s="14">
        <f>IF($C$13=1,MIN(C18,MAX(0,INT((MAX(0,C24)+5000)/10000))),"")</f>
        <v>0</v>
      </c>
      <c r="D26" s="6" t="s">
        <v>59</v>
      </c>
      <c r="E26" s="6"/>
      <c r="F26" s="6"/>
      <c r="G26" s="6"/>
    </row>
    <row r="27" spans="2:7" ht="29" customHeight="1">
      <c r="B27" s="6" t="s">
        <v>60</v>
      </c>
      <c r="C27" s="14">
        <f>IF($C$13=1,C18-C26,"")</f>
        <v>200000</v>
      </c>
      <c r="D27" s="6" t="s">
        <v>61</v>
      </c>
      <c r="E27" s="6"/>
      <c r="F27" s="6"/>
      <c r="G27" s="6"/>
    </row>
    <row r="28" spans="2:7" ht="29" customHeight="1">
      <c r="B28" s="6" t="s">
        <v>62</v>
      </c>
      <c r="C28" s="14">
        <f>IF($C$13=1,C16+C26,"")</f>
        <v>800000</v>
      </c>
      <c r="D28" s="6" t="s">
        <v>63</v>
      </c>
      <c r="E28" s="6"/>
      <c r="F28" s="6"/>
      <c r="G28" s="6"/>
    </row>
    <row r="29" spans="2:7" ht="29" customHeight="1">
      <c r="B29" s="6" t="s">
        <v>64</v>
      </c>
      <c r="C29" s="14">
        <f>IF($C$13=1,C17+C27,"")</f>
        <v>400000</v>
      </c>
      <c r="D29" s="6" t="s">
        <v>65</v>
      </c>
      <c r="E29" s="6"/>
      <c r="F29" s="6"/>
      <c r="G29" s="6"/>
    </row>
    <row r="30" spans="2:7" ht="35" customHeight="1">
      <c r="B30" s="6" t="s">
        <v>66</v>
      </c>
      <c r="C30" s="14">
        <f>IF($C$13=1,IF(C19=0,"",IF(AND(C24&gt;=0,C25&gt;=0),1,0)),"")</f>
        <v>0</v>
      </c>
      <c r="D30" s="6" t="s">
        <v>67</v>
      </c>
      <c r="E30" s="6"/>
      <c r="F30" s="6"/>
      <c r="G30" s="6"/>
    </row>
    <row r="31" spans="2:7" ht="29" customHeight="1">
      <c r="B31" s="6" t="s">
        <v>68</v>
      </c>
      <c r="C31" s="14">
        <f>IF($C$13=1,C26+C27-C18,"")</f>
        <v>0</v>
      </c>
      <c r="D31" s="6" t="s">
        <v>69</v>
      </c>
      <c r="E31" s="6"/>
      <c r="F31" s="6"/>
      <c r="G31" s="6"/>
    </row>
    <row r="32" spans="2:7" ht="35" customHeight="1">
      <c r="B32" s="6" t="s">
        <v>70</v>
      </c>
      <c r="C32" s="14">
        <f>IF($C$13=1,MAX(C20*C19,C21*C19,C16*10000,C17*10000),"")</f>
        <v>8000000000</v>
      </c>
      <c r="D32" s="6" t="s">
        <v>71</v>
      </c>
      <c r="E32" s="6"/>
      <c r="F32" s="6"/>
      <c r="G32" s="6"/>
    </row>
    <row r="35" spans="2:7" ht="24" customHeight="1">
      <c r="B35" s="4" t="s">
        <v>72</v>
      </c>
      <c r="C35" s="4"/>
      <c r="D35" s="4"/>
      <c r="E35" s="4"/>
      <c r="F35" s="4"/>
      <c r="G35" s="4"/>
    </row>
    <row r="36" spans="2:7" ht="24" customHeight="1">
      <c r="B36" s="4"/>
      <c r="C36" s="4"/>
      <c r="D36" s="4"/>
      <c r="E36" s="4"/>
      <c r="F36" s="4"/>
      <c r="G36" s="4"/>
    </row>
    <row r="37" spans="2:7" ht="24" customHeight="1">
      <c r="B37" s="4"/>
      <c r="C37" s="4"/>
      <c r="D37" s="4"/>
      <c r="E37" s="4"/>
      <c r="F37" s="4"/>
      <c r="G37" s="4"/>
    </row>
    <row r="38" spans="2:7" ht="24" customHeight="1">
      <c r="B38" s="4"/>
      <c r="C38" s="4"/>
      <c r="D38" s="4"/>
      <c r="E38" s="4"/>
      <c r="F38" s="4"/>
      <c r="G38" s="4"/>
    </row>
    <row r="40" spans="2:7" ht="24" customHeight="1">
      <c r="B40" s="4" t="s">
        <v>73</v>
      </c>
      <c r="C40" s="4"/>
      <c r="D40" s="4"/>
      <c r="E40" s="4"/>
      <c r="F40" s="4"/>
      <c r="G40" s="4"/>
    </row>
    <row r="41" spans="2:7" ht="24" customHeight="1">
      <c r="B41" s="4"/>
      <c r="C41" s="4"/>
      <c r="D41" s="4"/>
      <c r="E41" s="4"/>
      <c r="F41" s="4"/>
      <c r="G41" s="4"/>
    </row>
    <row r="42" spans="2:7" ht="24" customHeight="1">
      <c r="B42" s="4"/>
      <c r="C42" s="4"/>
      <c r="D42" s="4"/>
      <c r="E42" s="4"/>
      <c r="F42" s="4"/>
      <c r="G42" s="4"/>
    </row>
    <row r="44" spans="2:7" ht="24" customHeight="1">
      <c r="B44" s="3" t="s">
        <v>74</v>
      </c>
      <c r="C44" s="3"/>
      <c r="D44" s="3"/>
      <c r="E44" s="3"/>
      <c r="F44" s="3"/>
      <c r="G44" s="3"/>
    </row>
    <row r="45" spans="2:7" ht="24" customHeight="1">
      <c r="B45" s="3"/>
      <c r="C45" s="3"/>
      <c r="D45" s="3"/>
      <c r="E45" s="3"/>
      <c r="F45" s="3"/>
      <c r="G45" s="3"/>
    </row>
    <row r="46" spans="2:7" ht="24" customHeight="1">
      <c r="B46" s="3"/>
      <c r="C46" s="3"/>
      <c r="D46" s="3"/>
      <c r="E46" s="3"/>
      <c r="F46" s="3"/>
      <c r="G46" s="3"/>
    </row>
    <row r="47" spans="2:7" ht="24" customHeight="1">
      <c r="B47" s="3"/>
      <c r="C47" s="3"/>
      <c r="D47" s="3"/>
      <c r="E47" s="3"/>
      <c r="F47" s="3"/>
      <c r="G47" s="3"/>
    </row>
  </sheetData>
  <sheetProtection sheet="1" objects="1" scenarios="1"/>
  <mergeCells count="25">
    <mergeCell ref="B2:G3"/>
    <mergeCell ref="B5:G6"/>
    <mergeCell ref="D8:G8"/>
    <mergeCell ref="D9:G9"/>
    <mergeCell ref="D10:G10"/>
    <mergeCell ref="D11:G11"/>
    <mergeCell ref="D13:G13"/>
    <mergeCell ref="D16:G16"/>
    <mergeCell ref="D17:G17"/>
    <mergeCell ref="D18:G18"/>
    <mergeCell ref="D19:G19"/>
    <mergeCell ref="D20:G20"/>
    <mergeCell ref="D21:G21"/>
    <mergeCell ref="D24:G24"/>
    <mergeCell ref="D25:G25"/>
    <mergeCell ref="D26:G26"/>
    <mergeCell ref="D27:G27"/>
    <mergeCell ref="D28:G28"/>
    <mergeCell ref="D29:G29"/>
    <mergeCell ref="D30:G30"/>
    <mergeCell ref="D31:G31"/>
    <mergeCell ref="D32:G32"/>
    <mergeCell ref="B35:G38"/>
    <mergeCell ref="B40:G42"/>
    <mergeCell ref="B44:G47"/>
  </mergeCells>
  <pageMargins left="0.3" right="0.3" top="0.35" bottom="0.35" header="0.3" footer="0.3"/>
  <pageSetup paperSize="9" fitToHeight="2" orientation="landscape"/>
  <headerFooter>
    <oddFooter>&amp;Linvesthoch3.de&amp;CVersion 1.0 | 12.10.2026&amp;R&amp;P /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B2:G41"/>
  <sheetViews>
    <sheetView showGridLines="0" workbookViewId="0"/>
  </sheetViews>
  <sheetFormatPr defaultRowHeight="24" customHeight="1"/>
  <cols>
    <col min="1" max="1" width="3.7109375" customWidth="1"/>
    <col min="2" max="7" width="16.7109375" customWidth="1"/>
  </cols>
  <sheetData>
    <row r="2" spans="2:7" ht="24" customHeight="1">
      <c r="B2" s="1" t="s">
        <v>75</v>
      </c>
      <c r="C2" s="1"/>
      <c r="D2" s="1"/>
      <c r="E2" s="1"/>
      <c r="F2" s="1"/>
      <c r="G2" s="1"/>
    </row>
    <row r="3" spans="2:7" ht="24" customHeight="1">
      <c r="B3" s="1"/>
      <c r="C3" s="1"/>
      <c r="D3" s="1"/>
      <c r="E3" s="1"/>
      <c r="F3" s="1"/>
      <c r="G3" s="1"/>
    </row>
    <row r="6" spans="2:7" ht="24" customHeight="1">
      <c r="B6" s="2" t="s">
        <v>76</v>
      </c>
      <c r="C6" s="2"/>
      <c r="D6" s="2"/>
      <c r="E6" s="2"/>
      <c r="F6" s="2"/>
      <c r="G6" s="2"/>
    </row>
    <row r="7" spans="2:7" ht="24" customHeight="1">
      <c r="B7" s="2"/>
      <c r="C7" s="2"/>
      <c r="D7" s="2"/>
      <c r="E7" s="2"/>
      <c r="F7" s="2"/>
      <c r="G7" s="2"/>
    </row>
    <row r="8" spans="2:7" ht="24" customHeight="1">
      <c r="B8" s="4" t="s">
        <v>77</v>
      </c>
      <c r="C8" s="4"/>
      <c r="D8" s="4"/>
      <c r="E8" s="4"/>
      <c r="F8" s="4"/>
      <c r="G8" s="4"/>
    </row>
    <row r="9" spans="2:7" ht="24" customHeight="1">
      <c r="B9" s="4"/>
      <c r="C9" s="4"/>
      <c r="D9" s="4"/>
      <c r="E9" s="4"/>
      <c r="F9" s="4"/>
      <c r="G9" s="4"/>
    </row>
    <row r="10" spans="2:7" ht="24" customHeight="1">
      <c r="B10" s="4"/>
      <c r="C10" s="4"/>
      <c r="D10" s="4"/>
      <c r="E10" s="4"/>
      <c r="F10" s="4"/>
      <c r="G10" s="4"/>
    </row>
    <row r="11" spans="2:7" ht="24" customHeight="1">
      <c r="B11" s="5" t="s">
        <v>78</v>
      </c>
      <c r="C11" s="4"/>
      <c r="D11" s="4"/>
      <c r="E11" s="4"/>
      <c r="F11" s="4"/>
      <c r="G11" s="4"/>
    </row>
    <row r="14" spans="2:7" ht="24" customHeight="1">
      <c r="B14" s="2" t="s">
        <v>79</v>
      </c>
      <c r="C14" s="2"/>
      <c r="D14" s="2"/>
      <c r="E14" s="2"/>
      <c r="F14" s="2"/>
      <c r="G14" s="2"/>
    </row>
    <row r="15" spans="2:7" ht="24" customHeight="1">
      <c r="B15" s="2"/>
      <c r="C15" s="2"/>
      <c r="D15" s="2"/>
      <c r="E15" s="2"/>
      <c r="F15" s="2"/>
      <c r="G15" s="2"/>
    </row>
    <row r="16" spans="2:7" ht="24" customHeight="1">
      <c r="B16" s="4" t="s">
        <v>80</v>
      </c>
      <c r="C16" s="4"/>
      <c r="D16" s="4"/>
      <c r="E16" s="4"/>
      <c r="F16" s="4"/>
      <c r="G16" s="4"/>
    </row>
    <row r="17" spans="2:7" ht="24" customHeight="1">
      <c r="B17" s="4"/>
      <c r="C17" s="4"/>
      <c r="D17" s="4"/>
      <c r="E17" s="4"/>
      <c r="F17" s="4"/>
      <c r="G17" s="4"/>
    </row>
    <row r="18" spans="2:7" ht="24" customHeight="1">
      <c r="B18" s="4"/>
      <c r="C18" s="4"/>
      <c r="D18" s="4"/>
      <c r="E18" s="4"/>
      <c r="F18" s="4"/>
      <c r="G18" s="4"/>
    </row>
    <row r="19" spans="2:7" ht="24" customHeight="1">
      <c r="B19" s="5" t="s">
        <v>78</v>
      </c>
      <c r="C19" s="4"/>
      <c r="D19" s="4"/>
      <c r="E19" s="4"/>
      <c r="F19" s="4"/>
      <c r="G19" s="4"/>
    </row>
    <row r="22" spans="2:7" ht="24" customHeight="1">
      <c r="B22" s="2" t="s">
        <v>81</v>
      </c>
      <c r="C22" s="2"/>
      <c r="D22" s="2"/>
      <c r="E22" s="2"/>
      <c r="F22" s="2"/>
      <c r="G22" s="2"/>
    </row>
    <row r="23" spans="2:7" ht="24" customHeight="1">
      <c r="B23" s="2"/>
      <c r="C23" s="2"/>
      <c r="D23" s="2"/>
      <c r="E23" s="2"/>
      <c r="F23" s="2"/>
      <c r="G23" s="2"/>
    </row>
    <row r="24" spans="2:7" ht="24" customHeight="1">
      <c r="B24" s="4" t="s">
        <v>82</v>
      </c>
      <c r="C24" s="4"/>
      <c r="D24" s="4"/>
      <c r="E24" s="4"/>
      <c r="F24" s="4"/>
      <c r="G24" s="4"/>
    </row>
    <row r="25" spans="2:7" ht="24" customHeight="1">
      <c r="B25" s="4"/>
      <c r="C25" s="4"/>
      <c r="D25" s="4"/>
      <c r="E25" s="4"/>
      <c r="F25" s="4"/>
      <c r="G25" s="4"/>
    </row>
    <row r="26" spans="2:7" ht="24" customHeight="1">
      <c r="B26" s="4"/>
      <c r="C26" s="4"/>
      <c r="D26" s="4"/>
      <c r="E26" s="4"/>
      <c r="F26" s="4"/>
      <c r="G26" s="4"/>
    </row>
    <row r="27" spans="2:7" ht="24" customHeight="1">
      <c r="B27" s="5" t="s">
        <v>78</v>
      </c>
      <c r="C27" s="4"/>
      <c r="D27" s="4"/>
      <c r="E27" s="4"/>
      <c r="F27" s="4"/>
      <c r="G27" s="4"/>
    </row>
    <row r="31" spans="2:7" ht="24" customHeight="1">
      <c r="B31" s="3" t="s">
        <v>83</v>
      </c>
      <c r="C31" s="3"/>
      <c r="D31" s="3"/>
      <c r="E31" s="3"/>
      <c r="F31" s="3"/>
      <c r="G31" s="3"/>
    </row>
    <row r="32" spans="2:7" ht="24" customHeight="1">
      <c r="B32" s="3"/>
      <c r="C32" s="3"/>
      <c r="D32" s="3"/>
      <c r="E32" s="3"/>
      <c r="F32" s="3"/>
      <c r="G32" s="3"/>
    </row>
    <row r="33" spans="2:7" ht="24" customHeight="1">
      <c r="B33" s="3"/>
      <c r="C33" s="3"/>
      <c r="D33" s="3"/>
      <c r="E33" s="3"/>
      <c r="F33" s="3"/>
      <c r="G33" s="3"/>
    </row>
    <row r="34" spans="2:7" ht="24" customHeight="1">
      <c r="B34" s="3"/>
      <c r="C34" s="3"/>
      <c r="D34" s="3"/>
      <c r="E34" s="3"/>
      <c r="F34" s="3"/>
      <c r="G34" s="3"/>
    </row>
    <row r="36" spans="2:7" ht="24" customHeight="1">
      <c r="B36" s="4" t="s">
        <v>84</v>
      </c>
      <c r="C36" s="4"/>
      <c r="D36" s="4"/>
      <c r="E36" s="4"/>
      <c r="F36" s="4"/>
      <c r="G36" s="4"/>
    </row>
    <row r="37" spans="2:7" ht="24" customHeight="1">
      <c r="B37" s="4"/>
      <c r="C37" s="4"/>
      <c r="D37" s="4"/>
      <c r="E37" s="4"/>
      <c r="F37" s="4"/>
      <c r="G37" s="4"/>
    </row>
    <row r="38" spans="2:7" ht="24" customHeight="1">
      <c r="B38" s="4"/>
      <c r="C38" s="4"/>
      <c r="D38" s="4"/>
      <c r="E38" s="4"/>
      <c r="F38" s="4"/>
      <c r="G38" s="4"/>
    </row>
    <row r="41" spans="2:7" ht="24" customHeight="1">
      <c r="B41" s="5" t="s">
        <v>85</v>
      </c>
    </row>
  </sheetData>
  <mergeCells count="12">
    <mergeCell ref="B2:G3"/>
    <mergeCell ref="B6:G7"/>
    <mergeCell ref="B8:G10"/>
    <mergeCell ref="B11:G11"/>
    <mergeCell ref="B14:G15"/>
    <mergeCell ref="B16:G18"/>
    <mergeCell ref="B19:G19"/>
    <mergeCell ref="B22:G23"/>
    <mergeCell ref="B24:G26"/>
    <mergeCell ref="B27:G27"/>
    <mergeCell ref="B31:G34"/>
    <mergeCell ref="B36:G38"/>
  </mergeCells>
  <hyperlinks>
    <hyperlink ref="B11" r:id="rId1"/>
    <hyperlink ref="B19" r:id="rId2"/>
    <hyperlink ref="B27" r:id="rId3"/>
    <hyperlink ref="B41" r:id="rId4"/>
  </hyperlinks>
  <pageMargins left="0.3" right="0.3" top="0.35" bottom="0.35" header="0.3" footer="0.3"/>
  <pageSetup paperSize="9" orientation="portrait"/>
  <headerFooter>
    <oddFooter>&amp;Linvesthoch3.de&amp;CVersion 1.0 | 12.10.2026&amp;R&amp;P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Start</vt:lpstr>
      <vt:lpstr>Check</vt:lpstr>
      <vt:lpstr>Rechenweg</vt:lpstr>
      <vt:lpstr>Quellen</vt:lpstr>
      <vt:lpstr>Check!Print_Area</vt:lpstr>
      <vt:lpstr>Quellen!Print_Area</vt:lpstr>
      <vt:lpstr>Rechenweg!Print_Area</vt:lpstr>
      <vt:lpstr>Start!Print_Area</vt:lpstr>
    </vt:vector>
  </TitlesOfParts>
  <Company>investhoch3.de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Rebalancing mit Einzahlungen – Zwei-ETF-Check</dc:title>
  <dc:subject>Eigene Zielgewichte prüfen, neue Einzahlung verteilen, Restabweichung sehen</dc:subject>
  <dc:creator>investhoch3.de</dc:creator>
  <dc:description>Originalmodell | Version 1.0 | 12.10.2026 | Fiktive Beispiele</dc:description>
  <cp:lastModifiedBy>investhoch3.de</cp:lastModifiedBy>
  <dcterms:created xsi:type="dcterms:W3CDTF">2026-10-12T00:00:00Z</dcterms:created>
  <dcterms:modified xsi:type="dcterms:W3CDTF">2026-10-12T00:00:00Z</dcterms:modified>
</cp:coreProperties>
</file>