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sheetId="1" r:id="rId1"/>
    <sheet name="Vergleich" sheetId="2" r:id="rId2"/>
    <sheet name="Rechenweg" sheetId="3" r:id="rId3"/>
    <sheet name="Quellen" sheetId="4" r:id="rId4"/>
  </sheets>
  <definedNames>
    <definedName name="_xlnm.Print_Area" localSheetId="3">Quellen!$B$2:$G$31</definedName>
    <definedName name="_xlnm.Print_Area" localSheetId="2">Rechenweg!$B$2:$H$48</definedName>
    <definedName name="_xlnm.Print_Area" localSheetId="0">Start!$B$2:$G$44</definedName>
    <definedName name="_xlnm.Print_Area" localSheetId="1">Vergleich!$B$2:$G$63</definedName>
  </definedNames>
  <calcPr calcId="124519" fullCalcOnLoad="1"/>
</workbook>
</file>

<file path=xl/sharedStrings.xml><?xml version="1.0" encoding="utf-8"?>
<sst xmlns="http://schemas.openxmlformats.org/spreadsheetml/2006/main" count="124" uniqueCount="106">
  <si>
    <t>ETF-Spread-Vergleich</t>
  </si>
  <si>
    <t>Welches Angebot verlangt für die gleiche ETF-Stückzahl weniger Geld?</t>
  </si>
  <si>
    <t>Standardbeispiel: Angebot A verlangt für zehn Anteile 1.001,00 €, Angebot B 1.010,50 €. B hat den engeren Spread und kostet beim Kauf trotzdem 9,50 € mehr. Die Angebote sind frei erfunden.</t>
  </si>
  <si>
    <t>1 · Ersetze auf Vergleich die fünf blauen Zahlen: Geldkurs und Briefkurs von Angebot A, Geldkurs und Briefkurs von Angebot B und Deine Stückzahl. Geldkurs = möglicher Verkaufskurs; Briefkurs = möglicher Kaufkurs. Für beide Angebote gilt dieselbe Stückzahl.</t>
  </si>
  <si>
    <t>2 · Gib Kurse von 0,0001 bis 1.000.000 € mit höchstens vier Nachkommastellen ein. Der Briefkurs darf gleich dem Geldkurs sein, aber nicht darunter liegen. Die Stückzahl ist eine ganze Zahl von 1 bis 100.000; kein Prozentwert.</t>
  </si>
  <si>
    <t>3 · Vergleiche zuerst den Kaufbetrag zum Briefkurs. Lies danach den Spread in Euro und in Prozent des Mittelkurses. Ein engerer Spread allein beweist keinen niedrigeren Kaufpreis.</t>
  </si>
  <si>
    <t>Modell · Zwei hypothetische Angebote für denselben ETF, dieselbe Währung Euro und denselben Zeitpunkt. Keine echten Kurse und keine garantierten Ausführungen. Gebühren, Steuern, Slippage und Wechselkurse fehlen. Der gewählte Mittelkurs (Geldkurs + Briefkurs) / 2 ist eine Rechenreferenz, kein NAV und kein fairer Wert. Die volle Kauf-Verkauf-Spanne ist keine zusätzliche Broker-Kaufgebühr.</t>
  </si>
  <si>
    <t>Berechnung · Euro-Gesamtbeträge erscheinen mit Cent-Rundung, Kurse und Spread mit bis zu vier Nachkommastellen. Prozentwerte sind gerundete Anzeigen. Intern wird ohne Cent-Rundung gerechnet. Lasse Deine Tabellenkalkulation automatisch rechnen; nach einer ungültigen Eingabe bleiben alle Rechenergebnisse leer.</t>
  </si>
  <si>
    <t>Die Formeln sind ohne Passwort gegen versehentliches Überschreiben geschützt. Auf Rechenweg kannst Du die Formeln und Prüfungen ansehen. Vergleiche verfügbare Angebote im selben Zeitpunkt und prüfe vor einer Order den Briefkurs und Dein Limit.</t>
  </si>
  <si>
    <t>Fünf Eingaben vergleichen →</t>
  </si>
  <si>
    <t>Offenen Rechenweg ansehen →</t>
  </si>
  <si>
    <t>Quellen öffnen →</t>
  </si>
  <si>
    <t>Dein ETF-Spread-Vergleich</t>
  </si>
  <si>
    <t>Fünf blaue Zahlen. Gleicher ETF, Euro, Zeitpunkt und Stückzahl. Die Modellannahmen stehen gesammelt auf Start.</t>
  </si>
  <si>
    <t>Angebot A · Geldkurs</t>
  </si>
  <si>
    <t>0,0001 bis 1.000.000 € · max. 4 Nachkommastellen</t>
  </si>
  <si>
    <t>Angebot A · Briefkurs</t>
  </si>
  <si>
    <t>Angebot B · Geldkurs</t>
  </si>
  <si>
    <t>Angebot B · Briefkurs</t>
  </si>
  <si>
    <t>Q · Gleiche ETF-Stückzahl</t>
  </si>
  <si>
    <t>1 bis 100.000 · ganze Anteile</t>
  </si>
  <si>
    <t>Gleicher ETF · gleicher Zeitpunkt</t>
  </si>
  <si>
    <t>Angebot A</t>
  </si>
  <si>
    <t>Angebot B</t>
  </si>
  <si>
    <t>Bezugsgröße</t>
  </si>
  <si>
    <t>Geldkurs · Bid</t>
  </si>
  <si>
    <t>Euro je Anteil</t>
  </si>
  <si>
    <t>Briefkurs · Ask</t>
  </si>
  <si>
    <t>Gewählter Mittelkurs</t>
  </si>
  <si>
    <t>(Bid + Ask) / 2</t>
  </si>
  <si>
    <t>Spread je Anteil</t>
  </si>
  <si>
    <t>Ask − Bid</t>
  </si>
  <si>
    <t>Spread / Mittelkurs · ≈</t>
  </si>
  <si>
    <t>100 × Spread / Mitte</t>
  </si>
  <si>
    <t>Gleiche Stückzahl Q</t>
  </si>
  <si>
    <t>ganze ETF-Anteile</t>
  </si>
  <si>
    <t>Kaufbetrag zum Briefkurs</t>
  </si>
  <si>
    <t>Q × Ask</t>
  </si>
  <si>
    <t>Gewählte Mittelkursreferenz</t>
  </si>
  <si>
    <t>Q × Mitte</t>
  </si>
  <si>
    <t>Geldkurswert · gleicher Quote</t>
  </si>
  <si>
    <t>Q × Bid</t>
  </si>
  <si>
    <t>Volle Kauf-Verkauf-Spanne</t>
  </si>
  <si>
    <t>Q × (Ask − Bid)</t>
  </si>
  <si>
    <t>Kauf über Mittelkursreferenz</t>
  </si>
  <si>
    <t>Q × Spread / 2</t>
  </si>
  <si>
    <t>Volle Spanne / Kaufbetrag · ≈</t>
  </si>
  <si>
    <t>100 × Spread / Ask</t>
  </si>
  <si>
    <t>Kaufbetrag Angebot B − A</t>
  </si>
  <si>
    <t>+ = B verlangt mehr · − = B verlangt weniger</t>
  </si>
  <si>
    <t>Kaufbetrag zum Briefkurs · gemeinsame Euro-Achse beginnt bei null</t>
  </si>
  <si>
    <t>Alle Diagrammwerte stehen in Zeile 27; die Differenz steht in Zeile 35. Die volle Spanne nutzt den Kaufbetrag als Nenner, der relative Quote-Spread den Mittelkurs. Diese Prozentwerte beantworten verschiedene Fragen.</t>
  </si>
  <si>
    <t>Formeln und Bezugsgrößen ansehen →</t>
  </si>
  <si>
    <t>Offener Rechenweg</t>
  </si>
  <si>
    <t>1 = gültig · 0 = prüfen. Nur der gemeinsame Status 1 lässt Rechenergebnisse zu.</t>
  </si>
  <si>
    <t>Angebot A · Geldkurs · gültig?</t>
  </si>
  <si>
    <t>Zahl, Grenzen, Präzision; Q muss ganzzahlig sein.</t>
  </si>
  <si>
    <t>Angebot A · Briefkurs · gültig?</t>
  </si>
  <si>
    <t>Angebot B · Geldkurs · gültig?</t>
  </si>
  <si>
    <t>Angebot B · Briefkurs · gültig?</t>
  </si>
  <si>
    <t>Q · Gleiche ETF-Stückzahl · gültig?</t>
  </si>
  <si>
    <t>Angebot A · Briefkurs ≥ Geldkurs?</t>
  </si>
  <si>
    <t>Gleichheit ist gültig und ergibt Spread null.</t>
  </si>
  <si>
    <t>Angebot B · Briefkurs ≥ Geldkurs?</t>
  </si>
  <si>
    <t>Gemeinsamer Rechenstatus</t>
  </si>
  <si>
    <t>Alle fünf Eingaben und beide Kursreihenfolgen müssen stimmen.</t>
  </si>
  <si>
    <t>Rechengröße</t>
  </si>
  <si>
    <t>Formel und Bedeutung</t>
  </si>
  <si>
    <t>B · Geldkurs</t>
  </si>
  <si>
    <t>B = Bid · Euro je Anteil</t>
  </si>
  <si>
    <t>A · Briefkurs</t>
  </si>
  <si>
    <t>A = Ask · Euro je Anteil</t>
  </si>
  <si>
    <t>M · Gewählter Mittelkurs</t>
  </si>
  <si>
    <t>M = (A + B) / 2; gewählte Rechenreferenz</t>
  </si>
  <si>
    <t>S · Spread je Anteil</t>
  </si>
  <si>
    <t>S = A − B; aus ganzen 0,0001-Euro-Kurseinheiten</t>
  </si>
  <si>
    <t>Quote-Spread / Mittelkurs · ≈</t>
  </si>
  <si>
    <t>Anzeige in %: 100 × S / M</t>
  </si>
  <si>
    <t>Q · Gleiche Stückzahl</t>
  </si>
  <si>
    <t>Q ganze Anteile; dieselbe Anzahl für beide Angebote</t>
  </si>
  <si>
    <t>Kaufbetrag</t>
  </si>
  <si>
    <t>Q × A · Kauf zum Briefkurs</t>
  </si>
  <si>
    <t>Q × M · kein NAV und kein fairer Wert</t>
  </si>
  <si>
    <t>Q × B · Verkauf zum unveränderten Geldkurs im Modell</t>
  </si>
  <si>
    <t>Q × S = Kaufbetrag − Geldkurswert</t>
  </si>
  <si>
    <t>Q × S / 2 = Kaufbetrag − gewählte Mittelkursreferenz</t>
  </si>
  <si>
    <t>Anzeige in %: 100 × S / A; anderer Nenner als Zeile 24</t>
  </si>
  <si>
    <t>Kontrolle: Mitte des Betrags</t>
  </si>
  <si>
    <t>(Kaufbetrag + Geldkurswert) / 2 − Mittelkursreferenz = 0</t>
  </si>
  <si>
    <t>Kontrolle: Volle Spanne</t>
  </si>
  <si>
    <t>Kaufbetrag − Geldkurswert − volle Spanne = 0</t>
  </si>
  <si>
    <t>+ = B verlangt mehr · − = B verlangt weniger; Q × Briefkurs-Differenz</t>
  </si>
  <si>
    <t>Volle Spanne Angebot B − A</t>
  </si>
  <si>
    <t>Differenz der vollen Euro-Spannen für dieselbe Stückzahl</t>
  </si>
  <si>
    <t>Rundung · Kurse und Spread bis zu vier Nachkommastellen, Gesamtbeträge auf Cent und Prozentwerte mit vier Nachkommastellen. Gültige Kurse werden für Spannen und Differenzen zunächst in ganze 0,0001-Euro-Einheiten umgerechnet. Gesamtbeträge werden intern nicht auf Cent gerundet. Angezeigte Teilbeträge können deshalb um einen Cent abweichen; ≈ kennzeichnet gerundete Prozentwerte.</t>
  </si>
  <si>
    <t>Gesammelte Modellannahmen ansehen →</t>
  </si>
  <si>
    <t>Zurück zu Deinen Eingaben →</t>
  </si>
  <si>
    <t>Quellen und Einordnung</t>
  </si>
  <si>
    <t>Deutsche Primärquellen zum ETF-Handel. Die genaue Vergleichsrechnung stammt von investhoch3.de.</t>
  </si>
  <si>
    <t>SIX · ETFs: Grundlagen und Handel</t>
  </si>
  <si>
    <t>Grundlagen des ETF-Handels und der Geld-Brief-Spanne. Die Quelle erklärt den Begriff; die beiden Angebote und sämtliche Rechnungen in dieser Mappe sind frei erfunden.</t>
  </si>
  <si>
    <t>Deutsche Originalquelle öffnen →</t>
  </si>
  <si>
    <t>Deutsche Börse · ETFs besser mit Limit handeln</t>
  </si>
  <si>
    <t>Einordnung von Limitorders beim ETF-Handel. Ein Limit begrenzt den akzeptierten Kaufpreis; diese Mappe simuliert keine Order und garantiert keine Ausführung.</t>
  </si>
  <si>
    <t>Quellenstand: 13.10.2026. Die Quellen erklären Begriffe und Handelspraxis. Sie bestätigen keine der erfundenen Kursangaben und keine persönliche Anlageentscheidung. Der gewählte Mittelkurs und die beiden Prozent-Bezugsgrößen werden in dieser Mappe offen ausgewiesen.</t>
  </si>
  <si>
    <t>Zurück zum Vergleich →</t>
  </si>
</sst>
</file>

<file path=xl/styles.xml><?xml version="1.0" encoding="utf-8"?>
<styleSheet xmlns="http://schemas.openxmlformats.org/spreadsheetml/2006/main">
  <numFmts count="4">
    <numFmt numFmtId="164" formatCode="#,##0.00## &quot;€&quot;"/>
    <numFmt numFmtId="165" formatCode="0 &quot;Anteile&quot;"/>
    <numFmt numFmtId="166" formatCode="0.0000%"/>
    <numFmt numFmtId="167" formatCode="#,##0.00 &quot;€&quot;;[Red]-#,##0.00 &quot;€&quot;;0.00 &quot;€&quot;"/>
  </numFmts>
  <fonts count="7">
    <font>
      <sz val="11"/>
      <color theme="1"/>
      <name val="Calibri"/>
      <family val="2"/>
      <scheme val="minor"/>
    </font>
    <font>
      <b/>
      <sz val="22"/>
      <color rgb="FFFFFFFF"/>
      <name val="Calibri"/>
      <family val="2"/>
      <scheme val="minor"/>
    </font>
    <font>
      <b/>
      <sz val="11"/>
      <color rgb="FFFFFFFF"/>
      <name val="Calibri"/>
      <family val="2"/>
      <scheme val="minor"/>
    </font>
    <font>
      <sz val="11"/>
      <color rgb="FF16314A"/>
      <name val="Calibri"/>
      <family val="2"/>
      <scheme val="minor"/>
    </font>
    <font>
      <u/>
      <sz val="11"/>
      <color rgb="FF2B6CB0"/>
      <name val="Calibri"/>
      <family val="2"/>
      <scheme val="minor"/>
    </font>
    <font>
      <b/>
      <sz val="11"/>
      <color rgb="FF2B6CB0"/>
      <name val="Calibri"/>
      <family val="2"/>
      <scheme val="minor"/>
    </font>
    <font>
      <b/>
      <sz val="11"/>
      <color rgb="FF16314A"/>
      <name val="Calibri"/>
      <family val="2"/>
      <scheme val="minor"/>
    </font>
  </fonts>
  <fills count="5">
    <fill>
      <patternFill patternType="none"/>
    </fill>
    <fill>
      <patternFill patternType="gray125"/>
    </fill>
    <fill>
      <patternFill patternType="solid">
        <fgColor rgb="FF16314A"/>
        <bgColor indexed="64"/>
      </patternFill>
    </fill>
    <fill>
      <patternFill patternType="solid">
        <fgColor rgb="FF215387"/>
        <bgColor indexed="64"/>
      </patternFill>
    </fill>
    <fill>
      <patternFill patternType="solid">
        <fgColor rgb="FFEAF2FB"/>
        <bgColor indexed="64"/>
      </patternFill>
    </fill>
  </fills>
  <borders count="3">
    <border>
      <left/>
      <right/>
      <top/>
      <bottom/>
      <diagonal/>
    </border>
    <border>
      <left style="thin">
        <color rgb="FF2B6CB0"/>
      </left>
      <right style="thin">
        <color rgb="FF2B6CB0"/>
      </right>
      <top style="thin">
        <color rgb="FF2B6CB0"/>
      </top>
      <bottom style="thin">
        <color rgb="FF2B6CB0"/>
      </bottom>
      <diagonal/>
    </border>
    <border>
      <left/>
      <right/>
      <top/>
      <bottom style="thin">
        <color rgb="FFC9D9EB"/>
      </bottom>
      <diagonal/>
    </border>
  </borders>
  <cellStyleXfs count="1">
    <xf numFmtId="0" fontId="0" fillId="0" borderId="0"/>
  </cellStyleXfs>
  <cellXfs count="14">
    <xf numFmtId="0" fontId="0" fillId="0" borderId="0" xfId="0"/>
    <xf numFmtId="0" fontId="1" fillId="2" borderId="0" xfId="0" applyFont="1" applyFill="1" applyAlignment="1">
      <alignment vertical="center"/>
    </xf>
    <xf numFmtId="0" fontId="2" fillId="3" borderId="0" xfId="0" applyFont="1" applyFill="1" applyAlignment="1">
      <alignment vertical="center" wrapText="1"/>
    </xf>
    <xf numFmtId="0" fontId="3" fillId="4" borderId="0" xfId="0" applyFont="1" applyFill="1" applyAlignment="1">
      <alignment vertical="center" wrapText="1"/>
    </xf>
    <xf numFmtId="0" fontId="3" fillId="0" borderId="0" xfId="0" applyFont="1" applyAlignment="1">
      <alignment vertical="top" wrapText="1"/>
    </xf>
    <xf numFmtId="0" fontId="4" fillId="0" borderId="0" xfId="0" applyFont="1" applyAlignment="1">
      <alignment vertical="center"/>
    </xf>
    <xf numFmtId="0" fontId="3" fillId="0" borderId="0" xfId="0" applyFont="1" applyAlignment="1">
      <alignment vertical="center" wrapText="1"/>
    </xf>
    <xf numFmtId="164" fontId="5" fillId="4" borderId="1" xfId="0" applyNumberFormat="1" applyFont="1" applyFill="1" applyBorder="1" applyAlignment="1" applyProtection="1">
      <alignment vertical="center"/>
      <protection locked="0"/>
    </xf>
    <xf numFmtId="165" fontId="5" fillId="4" borderId="1" xfId="0" applyNumberFormat="1" applyFont="1" applyFill="1" applyBorder="1" applyAlignment="1" applyProtection="1">
      <alignment vertical="center"/>
      <protection locked="0"/>
    </xf>
    <xf numFmtId="0" fontId="6" fillId="4" borderId="0" xfId="0" applyFont="1" applyFill="1" applyAlignment="1">
      <alignment vertical="center" wrapText="1"/>
    </xf>
    <xf numFmtId="164" fontId="3" fillId="0" borderId="2" xfId="0" applyNumberFormat="1" applyFont="1" applyBorder="1" applyAlignment="1">
      <alignment vertical="center"/>
    </xf>
    <xf numFmtId="166" fontId="3" fillId="0" borderId="2" xfId="0" applyNumberFormat="1" applyFont="1" applyBorder="1" applyAlignment="1">
      <alignment vertical="center"/>
    </xf>
    <xf numFmtId="1" fontId="3" fillId="0" borderId="2" xfId="0" applyNumberFormat="1" applyFont="1" applyBorder="1" applyAlignment="1">
      <alignment vertical="center"/>
    </xf>
    <xf numFmtId="167" fontId="3" fillId="0" borderId="2" xfId="0" applyNumberFormat="1" applyFont="1" applyBorder="1" applyAlignment="1">
      <alignment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Gleiche Stückzahl: Was verlangt jedes Angebot?</a:t>
            </a:r>
          </a:p>
        </c:rich>
      </c:tx>
      <c:layout/>
    </c:title>
    <c:plotArea>
      <c:layout/>
      <c:barChart>
        <c:barDir val="col"/>
        <c:grouping val="clustered"/>
        <c:ser>
          <c:idx val="0"/>
          <c:order val="0"/>
          <c:tx>
            <c:v>Kaufbetrag zum Briefkurs</c:v>
          </c:tx>
          <c:spPr>
            <a:ln>
              <a:noFill/>
            </a:ln>
          </c:spPr>
          <c:dPt>
            <c:idx val="0"/>
            <c:spPr>
              <a:solidFill>
                <a:srgbClr val="2B6CB0"/>
              </a:solidFill>
            </c:spPr>
          </c:dPt>
          <c:dPt>
            <c:idx val="1"/>
            <c:spPr>
              <a:solidFill>
                <a:srgbClr val="215387"/>
              </a:solidFill>
            </c:spPr>
          </c:dPt>
          <c:dLbls>
            <c:numFmt formatCode="#,##0.00 &quot;€&quot;" sourceLinked="0"/>
            <c:showVal val="1"/>
          </c:dLbls>
          <c:cat>
            <c:strRef>
              <c:f>Vergleich!$E$17:$F$17</c:f>
              <c:strCache>
                <c:ptCount val="2"/>
                <c:pt idx="0">
                  <c:v>Angebot A</c:v>
                </c:pt>
                <c:pt idx="1">
                  <c:v>Angebot B</c:v>
                </c:pt>
              </c:strCache>
            </c:strRef>
          </c:cat>
          <c:val>
            <c:numRef>
              <c:f>Vergleich!$E$27:$F$27</c:f>
              <c:numCache>
                <c:formatCode>General</c:formatCode>
                <c:ptCount val="2"/>
                <c:pt idx="0">
                  <c:v>1001.0</c:v>
                </c:pt>
                <c:pt idx="1">
                  <c:v>1010.5</c:v>
                </c:pt>
              </c:numCache>
            </c:numRef>
          </c:val>
        </c:ser>
        <c:axId val="50010001"/>
        <c:axId val="50010002"/>
      </c:barChart>
      <c:catAx>
        <c:axId val="50010001"/>
        <c:scaling>
          <c:orientation val="minMax"/>
        </c:scaling>
        <c:axPos val="b"/>
        <c:title>
          <c:tx>
            <c:rich>
              <a:bodyPr/>
              <a:lstStyle/>
              <a:p>
                <a:pPr>
                  <a:defRPr/>
                </a:pPr>
                <a:r>
                  <a:rPr lang="en-US"/>
                  <a:t>Hypothetisches Angebot</a:t>
                </a:r>
              </a:p>
            </c:rich>
          </c:tx>
          <c:layout/>
        </c:title>
        <c:tickLblPos val="nextTo"/>
        <c:crossAx val="50010002"/>
        <c:crosses val="autoZero"/>
        <c:auto val="1"/>
        <c:lblAlgn val="ctr"/>
        <c:lblOffset val="100"/>
      </c:catAx>
      <c:valAx>
        <c:axId val="50010002"/>
        <c:scaling>
          <c:orientation val="minMax"/>
          <c:min val="0"/>
        </c:scaling>
        <c:axPos val="l"/>
        <c:majorGridlines>
          <c:spPr>
            <a:ln>
              <a:solidFill>
                <a:srgbClr val="C9D9EB"/>
              </a:solidFill>
            </a:ln>
          </c:spPr>
        </c:majorGridlines>
        <c:title>
          <c:tx>
            <c:rich>
              <a:bodyPr/>
              <a:lstStyle/>
              <a:p>
                <a:pPr>
                  <a:defRPr/>
                </a:pPr>
                <a:r>
                  <a:rPr lang="en-US"/>
                  <a:t>Kaufbetrag in Euro</a:t>
                </a:r>
              </a:p>
            </c:rich>
          </c:tx>
          <c:layout/>
        </c:title>
        <c:numFmt formatCode="#,##0 &quot;€&quot;" sourceLinked="0"/>
        <c:tickLblPos val="nextTo"/>
        <c:crossAx val="50010001"/>
        <c:crosses val="autoZero"/>
        <c:crossBetween val="between"/>
      </c:valAx>
      <c:spPr>
        <a:ln>
          <a:noFill/>
        </a:ln>
      </c:spPr>
    </c:plotArea>
    <c:plotVisOnly val="1"/>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0</xdr:colOff>
      <xdr:row>42</xdr:row>
      <xdr:rowOff>0</xdr:rowOff>
    </xdr:from>
    <xdr:to>
      <xdr:col>8</xdr:col>
      <xdr:colOff>28575</xdr:colOff>
      <xdr:row>52</xdr:row>
      <xdr:rowOff>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six-group.com/de/products-services/the-swiss-stock-exchange/education/investment-knowledge/etfs.html" TargetMode="External"/><Relationship Id="rId2" Type="http://schemas.openxmlformats.org/officeDocument/2006/relationships/hyperlink" Target="https://live.deutsche-boerse.com/wissen/handeln/etfs-besser-mit-limit-handeln" TargetMode="External"/></Relationships>
</file>

<file path=xl/worksheets/sheet1.xml><?xml version="1.0" encoding="utf-8"?>
<worksheet xmlns="http://schemas.openxmlformats.org/spreadsheetml/2006/main" xmlns:r="http://schemas.openxmlformats.org/officeDocument/2006/relationships">
  <sheetPr>
    <pageSetUpPr fitToPage="1"/>
  </sheetPr>
  <dimension ref="B2:G44"/>
  <sheetViews>
    <sheetView showGridLines="0" tabSelected="1" workbookViewId="0"/>
  </sheetViews>
  <sheetFormatPr defaultRowHeight="25" customHeight="1"/>
  <cols>
    <col min="1" max="1" width="3.7109375" customWidth="1"/>
    <col min="2" max="7" width="17.7109375" customWidth="1"/>
  </cols>
  <sheetData>
    <row r="2" spans="2:7" ht="25" customHeight="1">
      <c r="B2" s="1" t="s">
        <v>0</v>
      </c>
      <c r="C2" s="1"/>
      <c r="D2" s="1"/>
      <c r="E2" s="1"/>
      <c r="F2" s="1"/>
      <c r="G2" s="1"/>
    </row>
    <row r="3" spans="2:7" ht="25" customHeight="1">
      <c r="B3" s="1"/>
      <c r="C3" s="1"/>
      <c r="D3" s="1"/>
      <c r="E3" s="1"/>
      <c r="F3" s="1"/>
      <c r="G3" s="1"/>
    </row>
    <row r="5" spans="2:7" ht="25" customHeight="1">
      <c r="B5" s="2" t="s">
        <v>1</v>
      </c>
      <c r="C5" s="2"/>
      <c r="D5" s="2"/>
      <c r="E5" s="2"/>
      <c r="F5" s="2"/>
      <c r="G5" s="2"/>
    </row>
    <row r="6" spans="2:7" ht="25" customHeight="1">
      <c r="B6" s="2"/>
      <c r="C6" s="2"/>
      <c r="D6" s="2"/>
      <c r="E6" s="2"/>
      <c r="F6" s="2"/>
      <c r="G6" s="2"/>
    </row>
    <row r="8" spans="2:7" ht="25" customHeight="1">
      <c r="B8" s="3" t="s">
        <v>2</v>
      </c>
      <c r="C8" s="3"/>
      <c r="D8" s="3"/>
      <c r="E8" s="3"/>
      <c r="F8" s="3"/>
      <c r="G8" s="3"/>
    </row>
    <row r="9" spans="2:7" ht="25" customHeight="1">
      <c r="B9" s="3"/>
      <c r="C9" s="3"/>
      <c r="D9" s="3"/>
      <c r="E9" s="3"/>
      <c r="F9" s="3"/>
      <c r="G9" s="3"/>
    </row>
    <row r="10" spans="2:7" ht="25" customHeight="1">
      <c r="B10" s="3"/>
      <c r="C10" s="3"/>
      <c r="D10" s="3"/>
      <c r="E10" s="3"/>
      <c r="F10" s="3"/>
      <c r="G10" s="3"/>
    </row>
    <row r="12" spans="2:7" ht="25" customHeight="1">
      <c r="B12" s="4" t="s">
        <v>3</v>
      </c>
      <c r="C12" s="4"/>
      <c r="D12" s="4"/>
      <c r="E12" s="4"/>
      <c r="F12" s="4"/>
      <c r="G12" s="4"/>
    </row>
    <row r="13" spans="2:7" ht="25" customHeight="1">
      <c r="B13" s="4"/>
      <c r="C13" s="4"/>
      <c r="D13" s="4"/>
      <c r="E13" s="4"/>
      <c r="F13" s="4"/>
      <c r="G13" s="4"/>
    </row>
    <row r="14" spans="2:7" ht="25" customHeight="1">
      <c r="B14" s="4"/>
      <c r="C14" s="4"/>
      <c r="D14" s="4"/>
      <c r="E14" s="4"/>
      <c r="F14" s="4"/>
      <c r="G14" s="4"/>
    </row>
    <row r="16" spans="2:7" ht="25" customHeight="1">
      <c r="B16" s="4" t="s">
        <v>4</v>
      </c>
      <c r="C16" s="4"/>
      <c r="D16" s="4"/>
      <c r="E16" s="4"/>
      <c r="F16" s="4"/>
      <c r="G16" s="4"/>
    </row>
    <row r="17" spans="2:7" ht="25" customHeight="1">
      <c r="B17" s="4"/>
      <c r="C17" s="4"/>
      <c r="D17" s="4"/>
      <c r="E17" s="4"/>
      <c r="F17" s="4"/>
      <c r="G17" s="4"/>
    </row>
    <row r="18" spans="2:7" ht="25" customHeight="1">
      <c r="B18" s="4"/>
      <c r="C18" s="4"/>
      <c r="D18" s="4"/>
      <c r="E18" s="4"/>
      <c r="F18" s="4"/>
      <c r="G18" s="4"/>
    </row>
    <row r="20" spans="2:7" ht="25" customHeight="1">
      <c r="B20" s="4" t="s">
        <v>5</v>
      </c>
      <c r="C20" s="4"/>
      <c r="D20" s="4"/>
      <c r="E20" s="4"/>
      <c r="F20" s="4"/>
      <c r="G20" s="4"/>
    </row>
    <row r="21" spans="2:7" ht="25" customHeight="1">
      <c r="B21" s="4"/>
      <c r="C21" s="4"/>
      <c r="D21" s="4"/>
      <c r="E21" s="4"/>
      <c r="F21" s="4"/>
      <c r="G21" s="4"/>
    </row>
    <row r="22" spans="2:7" ht="25" customHeight="1">
      <c r="B22" s="4"/>
      <c r="C22" s="4"/>
      <c r="D22" s="4"/>
      <c r="E22" s="4"/>
      <c r="F22" s="4"/>
      <c r="G22" s="4"/>
    </row>
    <row r="24" spans="2:7" ht="25" customHeight="1">
      <c r="B24" s="4" t="s">
        <v>6</v>
      </c>
      <c r="C24" s="4"/>
      <c r="D24" s="4"/>
      <c r="E24" s="4"/>
      <c r="F24" s="4"/>
      <c r="G24" s="4"/>
    </row>
    <row r="25" spans="2:7" ht="25" customHeight="1">
      <c r="B25" s="4"/>
      <c r="C25" s="4"/>
      <c r="D25" s="4"/>
      <c r="E25" s="4"/>
      <c r="F25" s="4"/>
      <c r="G25" s="4"/>
    </row>
    <row r="26" spans="2:7" ht="25" customHeight="1">
      <c r="B26" s="4"/>
      <c r="C26" s="4"/>
      <c r="D26" s="4"/>
      <c r="E26" s="4"/>
      <c r="F26" s="4"/>
      <c r="G26" s="4"/>
    </row>
    <row r="27" spans="2:7" ht="25" customHeight="1">
      <c r="B27" s="4"/>
      <c r="C27" s="4"/>
      <c r="D27" s="4"/>
      <c r="E27" s="4"/>
      <c r="F27" s="4"/>
      <c r="G27" s="4"/>
    </row>
    <row r="28" spans="2:7" ht="25" customHeight="1">
      <c r="B28" s="4"/>
      <c r="C28" s="4"/>
      <c r="D28" s="4"/>
      <c r="E28" s="4"/>
      <c r="F28" s="4"/>
      <c r="G28" s="4"/>
    </row>
    <row r="30" spans="2:7" ht="25" customHeight="1">
      <c r="B30" s="4" t="s">
        <v>7</v>
      </c>
      <c r="C30" s="4"/>
      <c r="D30" s="4"/>
      <c r="E30" s="4"/>
      <c r="F30" s="4"/>
      <c r="G30" s="4"/>
    </row>
    <row r="31" spans="2:7" ht="25" customHeight="1">
      <c r="B31" s="4"/>
      <c r="C31" s="4"/>
      <c r="D31" s="4"/>
      <c r="E31" s="4"/>
      <c r="F31" s="4"/>
      <c r="G31" s="4"/>
    </row>
    <row r="32" spans="2:7" ht="25" customHeight="1">
      <c r="B32" s="4"/>
      <c r="C32" s="4"/>
      <c r="D32" s="4"/>
      <c r="E32" s="4"/>
      <c r="F32" s="4"/>
      <c r="G32" s="4"/>
    </row>
    <row r="33" spans="2:7" ht="25" customHeight="1">
      <c r="B33" s="4"/>
      <c r="C33" s="4"/>
      <c r="D33" s="4"/>
      <c r="E33" s="4"/>
      <c r="F33" s="4"/>
      <c r="G33" s="4"/>
    </row>
    <row r="35" spans="2:7" ht="25" customHeight="1">
      <c r="B35" s="4" t="s">
        <v>8</v>
      </c>
      <c r="C35" s="4"/>
      <c r="D35" s="4"/>
      <c r="E35" s="4"/>
      <c r="F35" s="4"/>
      <c r="G35" s="4"/>
    </row>
    <row r="36" spans="2:7" ht="25" customHeight="1">
      <c r="B36" s="4"/>
      <c r="C36" s="4"/>
      <c r="D36" s="4"/>
      <c r="E36" s="4"/>
      <c r="F36" s="4"/>
      <c r="G36" s="4"/>
    </row>
    <row r="37" spans="2:7" ht="25" customHeight="1">
      <c r="B37" s="4"/>
      <c r="C37" s="4"/>
      <c r="D37" s="4"/>
      <c r="E37" s="4"/>
      <c r="F37" s="4"/>
      <c r="G37" s="4"/>
    </row>
    <row r="40" spans="2:7" ht="25" customHeight="1">
      <c r="B40" s="5" t="s">
        <v>9</v>
      </c>
    </row>
    <row r="42" spans="2:7" ht="25" customHeight="1">
      <c r="B42" s="5" t="s">
        <v>10</v>
      </c>
    </row>
    <row r="44" spans="2:7" ht="25" customHeight="1">
      <c r="B44" s="5" t="s">
        <v>11</v>
      </c>
    </row>
  </sheetData>
  <sheetProtection sheet="1" objects="1" scenarios="1"/>
  <mergeCells count="9">
    <mergeCell ref="B2:G3"/>
    <mergeCell ref="B5:G6"/>
    <mergeCell ref="B8:G10"/>
    <mergeCell ref="B12:G14"/>
    <mergeCell ref="B16:G18"/>
    <mergeCell ref="B20:G22"/>
    <mergeCell ref="B24:G28"/>
    <mergeCell ref="B30:G33"/>
    <mergeCell ref="B35:G37"/>
  </mergeCells>
  <hyperlinks>
    <hyperlink ref="B40" location="Vergleich!E8" display="Fünf Eingaben vergleichen →"/>
    <hyperlink ref="B42" location="Rechenweg!B5" display="Offenen Rechenweg ansehen →"/>
    <hyperlink ref="B44" location="Quellen!B5" display="Quellen öffnen →"/>
  </hyperlinks>
  <pageMargins left="0.3" right="0.3" top="0.35" bottom="0.35" header="0.3" footer="0.3"/>
  <pageSetup paperSize="9" orientation="portrait"/>
  <headerFooter>
    <oddFooter>&amp;Linvesthoch3.de&amp;CVersion 1.0 | 13.10.2026&amp;R&amp;P /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B2:G63"/>
  <sheetViews>
    <sheetView showGridLines="0" workbookViewId="0">
      <pane xSplit="4" ySplit="7" topLeftCell="E8" activePane="bottomRight" state="frozen"/>
      <selection pane="topRight" activeCell="E1" sqref="E1"/>
      <selection pane="bottomLeft" activeCell="A8" sqref="A8"/>
      <selection pane="bottomRight" activeCell="E8" sqref="E8"/>
    </sheetView>
  </sheetViews>
  <sheetFormatPr defaultRowHeight="25" customHeight="1"/>
  <cols>
    <col min="1" max="1" width="3.7109375" customWidth="1"/>
    <col min="2" max="2" width="21.7109375" customWidth="1"/>
    <col min="3" max="4" width="15.7109375" customWidth="1"/>
    <col min="5" max="6" width="22.7109375" customWidth="1"/>
    <col min="7" max="7" width="24.7109375" customWidth="1"/>
  </cols>
  <sheetData>
    <row r="2" spans="2:7" ht="25" customHeight="1">
      <c r="B2" s="1" t="s">
        <v>12</v>
      </c>
      <c r="C2" s="1"/>
      <c r="D2" s="1"/>
      <c r="E2" s="1"/>
      <c r="F2" s="1"/>
      <c r="G2" s="1"/>
    </row>
    <row r="3" spans="2:7" ht="25" customHeight="1">
      <c r="B3" s="1"/>
      <c r="C3" s="1"/>
      <c r="D3" s="1"/>
      <c r="E3" s="1"/>
      <c r="F3" s="1"/>
      <c r="G3" s="1"/>
    </row>
    <row r="5" spans="2:7" ht="25" customHeight="1">
      <c r="B5" s="3" t="s">
        <v>13</v>
      </c>
      <c r="C5" s="3"/>
      <c r="D5" s="3"/>
      <c r="E5" s="3"/>
      <c r="F5" s="3"/>
      <c r="G5" s="3"/>
    </row>
    <row r="6" spans="2:7" ht="25" customHeight="1">
      <c r="B6" s="3"/>
      <c r="C6" s="3"/>
      <c r="D6" s="3"/>
      <c r="E6" s="3"/>
      <c r="F6" s="3"/>
      <c r="G6" s="3"/>
    </row>
    <row r="8" spans="2:7" ht="35" customHeight="1">
      <c r="B8" s="6" t="s">
        <v>14</v>
      </c>
      <c r="C8" s="6"/>
      <c r="D8" s="6"/>
      <c r="E8" s="7">
        <v>99.90000000000001</v>
      </c>
      <c r="F8" s="6" t="s">
        <v>15</v>
      </c>
      <c r="G8" s="6"/>
    </row>
    <row r="9" spans="2:7" ht="35" customHeight="1">
      <c r="B9" s="6" t="s">
        <v>16</v>
      </c>
      <c r="C9" s="6"/>
      <c r="D9" s="6"/>
      <c r="E9" s="7">
        <v>100.1</v>
      </c>
      <c r="F9" s="6" t="s">
        <v>15</v>
      </c>
      <c r="G9" s="6"/>
    </row>
    <row r="10" spans="2:7" ht="35" customHeight="1">
      <c r="B10" s="6" t="s">
        <v>17</v>
      </c>
      <c r="C10" s="6"/>
      <c r="D10" s="6"/>
      <c r="E10" s="7">
        <v>100.95</v>
      </c>
      <c r="F10" s="6" t="s">
        <v>15</v>
      </c>
      <c r="G10" s="6"/>
    </row>
    <row r="11" spans="2:7" ht="35" customHeight="1">
      <c r="B11" s="6" t="s">
        <v>18</v>
      </c>
      <c r="C11" s="6"/>
      <c r="D11" s="6"/>
      <c r="E11" s="7">
        <v>101.05</v>
      </c>
      <c r="F11" s="6" t="s">
        <v>15</v>
      </c>
      <c r="G11" s="6"/>
    </row>
    <row r="12" spans="2:7" ht="35" customHeight="1">
      <c r="B12" s="6" t="s">
        <v>19</v>
      </c>
      <c r="C12" s="6"/>
      <c r="D12" s="6"/>
      <c r="E12" s="8">
        <v>10</v>
      </c>
      <c r="F12" s="6" t="s">
        <v>20</v>
      </c>
      <c r="G12" s="6"/>
    </row>
    <row r="14" spans="2:7" ht="25" customHeight="1">
      <c r="B14" s="9" t="str">
        <f>IF(Rechenweg!$C$17=1,"Eingaben gültig. Vergleiche Kaufbetrag und Spannen für Deine Stückzahl.","Eingaben prüfen: fünf Zahlen innerhalb der Grenzen; Kurse max. 4 Nachkommastellen, Q ganzzahlig, Briefkurs ≥ Geldkurs.")</f>
        <v>Eingaben gültig. Vergleiche Kaufbetrag und Spannen für Deine Stückzahl.</v>
      </c>
      <c r="C14" s="9"/>
      <c r="D14" s="9"/>
      <c r="E14" s="9"/>
      <c r="F14" s="9"/>
      <c r="G14" s="9"/>
    </row>
    <row r="15" spans="2:7" ht="25" customHeight="1">
      <c r="B15" s="9"/>
      <c r="C15" s="9"/>
      <c r="D15" s="9"/>
      <c r="E15" s="9"/>
      <c r="F15" s="9"/>
      <c r="G15" s="9"/>
    </row>
    <row r="17" spans="2:7" ht="25" customHeight="1">
      <c r="B17" s="2" t="s">
        <v>21</v>
      </c>
      <c r="C17" s="2"/>
      <c r="D17" s="2"/>
      <c r="E17" s="2" t="s">
        <v>22</v>
      </c>
      <c r="F17" s="2" t="s">
        <v>23</v>
      </c>
      <c r="G17" s="2" t="s">
        <v>24</v>
      </c>
    </row>
    <row r="18" spans="2:7" ht="32" customHeight="1">
      <c r="B18" s="6" t="s">
        <v>25</v>
      </c>
      <c r="C18" s="6"/>
      <c r="D18" s="6"/>
      <c r="E18" s="10">
        <f>IF(Rechenweg!$C$17=1,Rechenweg!C20,"")</f>
        <v>99.9</v>
      </c>
      <c r="F18" s="10">
        <f>IF(Rechenweg!$C$17=1,Rechenweg!D20,"")</f>
        <v>100.95</v>
      </c>
      <c r="G18" s="6" t="s">
        <v>26</v>
      </c>
    </row>
    <row r="19" spans="2:7" ht="32" customHeight="1">
      <c r="B19" s="6" t="s">
        <v>27</v>
      </c>
      <c r="C19" s="6"/>
      <c r="D19" s="6"/>
      <c r="E19" s="10">
        <f>IF(Rechenweg!$C$17=1,Rechenweg!C21,"")</f>
        <v>100.1</v>
      </c>
      <c r="F19" s="10">
        <f>IF(Rechenweg!$C$17=1,Rechenweg!D21,"")</f>
        <v>101.05</v>
      </c>
      <c r="G19" s="6" t="s">
        <v>26</v>
      </c>
    </row>
    <row r="20" spans="2:7" ht="32" customHeight="1">
      <c r="B20" s="6" t="s">
        <v>28</v>
      </c>
      <c r="C20" s="6"/>
      <c r="D20" s="6"/>
      <c r="E20" s="10">
        <f>IF(Rechenweg!$C$17=1,Rechenweg!C22,"")</f>
        <v>100.0</v>
      </c>
      <c r="F20" s="10">
        <f>IF(Rechenweg!$C$17=1,Rechenweg!D22,"")</f>
        <v>101.0</v>
      </c>
      <c r="G20" s="6" t="s">
        <v>29</v>
      </c>
    </row>
    <row r="21" spans="2:7" ht="32" customHeight="1">
      <c r="B21" s="6" t="s">
        <v>30</v>
      </c>
      <c r="C21" s="6"/>
      <c r="D21" s="6"/>
      <c r="E21" s="10">
        <f>IF(Rechenweg!$C$17=1,Rechenweg!C23,"")</f>
        <v>0.2</v>
      </c>
      <c r="F21" s="10">
        <f>IF(Rechenweg!$C$17=1,Rechenweg!D23,"")</f>
        <v>0.1</v>
      </c>
      <c r="G21" s="6" t="s">
        <v>31</v>
      </c>
    </row>
    <row r="22" spans="2:7" ht="32" customHeight="1">
      <c r="B22" s="6" t="s">
        <v>32</v>
      </c>
      <c r="C22" s="6"/>
      <c r="D22" s="6"/>
      <c r="E22" s="11">
        <f>IF(Rechenweg!$C$17=1,Rechenweg!C24,"")</f>
        <v>0.002</v>
      </c>
      <c r="F22" s="11">
        <f>IF(Rechenweg!$C$17=1,Rechenweg!D24,"")</f>
        <v>0.0009900990099009901</v>
      </c>
      <c r="G22" s="6" t="s">
        <v>33</v>
      </c>
    </row>
    <row r="25" spans="2:7" ht="32" customHeight="1">
      <c r="B25" s="6" t="s">
        <v>34</v>
      </c>
      <c r="C25" s="6"/>
      <c r="D25" s="6"/>
      <c r="E25" s="12">
        <f>IF(Rechenweg!$C$17=1,Rechenweg!C25,"")</f>
        <v>10.0</v>
      </c>
      <c r="F25" s="12">
        <f>IF(Rechenweg!$C$17=1,Rechenweg!D25,"")</f>
        <v>10.0</v>
      </c>
      <c r="G25" s="6" t="s">
        <v>35</v>
      </c>
    </row>
    <row r="27" spans="2:7" ht="32" customHeight="1">
      <c r="B27" s="6" t="s">
        <v>36</v>
      </c>
      <c r="C27" s="6"/>
      <c r="D27" s="6"/>
      <c r="E27" s="13">
        <f>IF(Rechenweg!$C$17=1,Rechenweg!C27,"")</f>
        <v>1001.0</v>
      </c>
      <c r="F27" s="13">
        <f>IF(Rechenweg!$C$17=1,Rechenweg!D27,"")</f>
        <v>1010.5</v>
      </c>
      <c r="G27" s="6" t="s">
        <v>37</v>
      </c>
    </row>
    <row r="28" spans="2:7" ht="32" customHeight="1">
      <c r="B28" s="6" t="s">
        <v>38</v>
      </c>
      <c r="C28" s="6"/>
      <c r="D28" s="6"/>
      <c r="E28" s="13">
        <f>IF(Rechenweg!$C$17=1,Rechenweg!C28,"")</f>
        <v>1000.0</v>
      </c>
      <c r="F28" s="13">
        <f>IF(Rechenweg!$C$17=1,Rechenweg!D28,"")</f>
        <v>1010.0</v>
      </c>
      <c r="G28" s="6" t="s">
        <v>39</v>
      </c>
    </row>
    <row r="29" spans="2:7" ht="32" customHeight="1">
      <c r="B29" s="6" t="s">
        <v>40</v>
      </c>
      <c r="C29" s="6"/>
      <c r="D29" s="6"/>
      <c r="E29" s="13">
        <f>IF(Rechenweg!$C$17=1,Rechenweg!C29,"")</f>
        <v>999.0</v>
      </c>
      <c r="F29" s="13">
        <f>IF(Rechenweg!$C$17=1,Rechenweg!D29,"")</f>
        <v>1009.5</v>
      </c>
      <c r="G29" s="6" t="s">
        <v>41</v>
      </c>
    </row>
    <row r="30" spans="2:7" ht="32" customHeight="1">
      <c r="B30" s="6" t="s">
        <v>42</v>
      </c>
      <c r="C30" s="6"/>
      <c r="D30" s="6"/>
      <c r="E30" s="13">
        <f>IF(Rechenweg!$C$17=1,Rechenweg!C30,"")</f>
        <v>2.0</v>
      </c>
      <c r="F30" s="13">
        <f>IF(Rechenweg!$C$17=1,Rechenweg!D30,"")</f>
        <v>1.0</v>
      </c>
      <c r="G30" s="6" t="s">
        <v>43</v>
      </c>
    </row>
    <row r="31" spans="2:7" ht="32" customHeight="1">
      <c r="B31" s="6" t="s">
        <v>44</v>
      </c>
      <c r="C31" s="6"/>
      <c r="D31" s="6"/>
      <c r="E31" s="13">
        <f>IF(Rechenweg!$C$17=1,Rechenweg!C31,"")</f>
        <v>1.0</v>
      </c>
      <c r="F31" s="13">
        <f>IF(Rechenweg!$C$17=1,Rechenweg!D31,"")</f>
        <v>0.5</v>
      </c>
      <c r="G31" s="6" t="s">
        <v>45</v>
      </c>
    </row>
    <row r="32" spans="2:7" ht="32" customHeight="1">
      <c r="B32" s="6" t="s">
        <v>46</v>
      </c>
      <c r="C32" s="6"/>
      <c r="D32" s="6"/>
      <c r="E32" s="11">
        <f>IF(Rechenweg!$C$17=1,Rechenweg!C32,"")</f>
        <v>0.001998001998001998</v>
      </c>
      <c r="F32" s="11">
        <f>IF(Rechenweg!$C$17=1,Rechenweg!D32,"")</f>
        <v>0.0009896091044037606</v>
      </c>
      <c r="G32" s="6" t="s">
        <v>47</v>
      </c>
    </row>
    <row r="35" spans="2:7" ht="36" customHeight="1">
      <c r="B35" s="6" t="s">
        <v>48</v>
      </c>
      <c r="C35" s="6"/>
      <c r="D35" s="6"/>
      <c r="E35" s="13">
        <f>IF(Rechenweg!$C$17=1,Rechenweg!C34,"")</f>
        <v>9.5</v>
      </c>
      <c r="F35" s="6" t="s">
        <v>49</v>
      </c>
      <c r="G35" s="6"/>
    </row>
    <row r="37" spans="2:7" ht="25" customHeight="1">
      <c r="B37" s="3" t="str">
        <f>IF(Rechenweg!$C$17=1,IF(AND(F22&lt;E22,E35&gt;0),"B hat den engeren relativen Spread, aber den höheren Kaufbetrag. Vergleiche den Briefkurs.",IF(AND(E22&lt;F22,E35&lt;0),"A hat den engeren relativen Spread, aber den höheren Kaufbetrag. Vergleiche den Briefkurs.",IF(E35=0,"Beide Kaufbeträge sind gleich. Die Spannen können trotzdem verschieden sein.","Für die gleiche Stückzahl entscheidet der Briefkurs über den Kaufbetrag. Vergleiche die Spannen zusätzlich."))),"Keine Ergebnisse bei ungültigen Eingaben.")</f>
        <v>B hat den engeren relativen Spread, aber den höheren Kaufbetrag. Vergleiche den Briefkurs.</v>
      </c>
      <c r="C37" s="3"/>
      <c r="D37" s="3"/>
      <c r="E37" s="3"/>
      <c r="F37" s="3"/>
      <c r="G37" s="3"/>
    </row>
    <row r="38" spans="2:7" ht="25" customHeight="1">
      <c r="B38" s="3"/>
      <c r="C38" s="3"/>
      <c r="D38" s="3"/>
      <c r="E38" s="3"/>
      <c r="F38" s="3"/>
      <c r="G38" s="3"/>
    </row>
    <row r="39" spans="2:7" ht="25" customHeight="1">
      <c r="B39" s="3"/>
      <c r="C39" s="3"/>
      <c r="D39" s="3"/>
      <c r="E39" s="3"/>
      <c r="F39" s="3"/>
      <c r="G39" s="3"/>
    </row>
    <row r="41" spans="2:7" ht="25" customHeight="1">
      <c r="B41" s="2" t="s">
        <v>50</v>
      </c>
      <c r="C41" s="2"/>
      <c r="D41" s="2"/>
      <c r="E41" s="2"/>
      <c r="F41" s="2"/>
      <c r="G41" s="2"/>
    </row>
    <row r="58" spans="2:7" ht="25" customHeight="1">
      <c r="B58" s="3" t="s">
        <v>51</v>
      </c>
      <c r="C58" s="3"/>
      <c r="D58" s="3"/>
      <c r="E58" s="3"/>
      <c r="F58" s="3"/>
      <c r="G58" s="3"/>
    </row>
    <row r="59" spans="2:7" ht="25" customHeight="1">
      <c r="B59" s="3"/>
      <c r="C59" s="3"/>
      <c r="D59" s="3"/>
      <c r="E59" s="3"/>
      <c r="F59" s="3"/>
      <c r="G59" s="3"/>
    </row>
    <row r="60" spans="2:7" ht="25" customHeight="1">
      <c r="B60" s="3"/>
      <c r="C60" s="3"/>
      <c r="D60" s="3"/>
      <c r="E60" s="3"/>
      <c r="F60" s="3"/>
      <c r="G60" s="3"/>
    </row>
    <row r="63" spans="2:7" ht="25" customHeight="1">
      <c r="B63" s="5" t="s">
        <v>52</v>
      </c>
    </row>
  </sheetData>
  <sheetProtection sheet="1" objects="1" scenarios="1"/>
  <mergeCells count="31">
    <mergeCell ref="B2:G3"/>
    <mergeCell ref="B5:G6"/>
    <mergeCell ref="B8:D8"/>
    <mergeCell ref="F8:G8"/>
    <mergeCell ref="B9:D9"/>
    <mergeCell ref="F9:G9"/>
    <mergeCell ref="B10:D10"/>
    <mergeCell ref="F10:G10"/>
    <mergeCell ref="B11:D11"/>
    <mergeCell ref="F11:G11"/>
    <mergeCell ref="B12:D12"/>
    <mergeCell ref="F12:G12"/>
    <mergeCell ref="B14:G15"/>
    <mergeCell ref="B17:D17"/>
    <mergeCell ref="B18:D18"/>
    <mergeCell ref="B19:D19"/>
    <mergeCell ref="B20:D20"/>
    <mergeCell ref="B21:D21"/>
    <mergeCell ref="B22:D22"/>
    <mergeCell ref="B25:D25"/>
    <mergeCell ref="B27:D27"/>
    <mergeCell ref="B28:D28"/>
    <mergeCell ref="B29:D29"/>
    <mergeCell ref="B30:D30"/>
    <mergeCell ref="B31:D31"/>
    <mergeCell ref="B32:D32"/>
    <mergeCell ref="B35:D35"/>
    <mergeCell ref="F35:G35"/>
    <mergeCell ref="B37:G39"/>
    <mergeCell ref="B41:G41"/>
    <mergeCell ref="B58:G60"/>
  </mergeCells>
  <dataValidations count="5">
    <dataValidation type="custom" showInputMessage="1" showErrorMessage="1" errorTitle="Eingabe prüfen" error="Grenzen und Nachkommastellen prüfen. Briefkurs muss mindestens Geldkurs sein." promptTitle="Blaue Zahl ersetzen" prompt="0,0001 bis 1.000.000 € · max. 4 Nachkommastellen" sqref="E8">
      <formula1>AND(IFERROR(IF(AND(ISNUMBER(E8),E8&gt;=0.0001,E8&lt;=1000000,ROUND(E8,4)=E8),1,0),0)=1,IFERROR(E9&gt;=E8,FALSE))</formula1>
    </dataValidation>
    <dataValidation type="custom" showInputMessage="1" showErrorMessage="1" errorTitle="Eingabe prüfen" error="Grenzen und Nachkommastellen prüfen. Briefkurs muss mindestens Geldkurs sein." promptTitle="Blaue Zahl ersetzen" prompt="0,0001 bis 1.000.000 € · max. 4 Nachkommastellen" sqref="E9">
      <formula1>AND(IFERROR(IF(AND(ISNUMBER(E9),E9&gt;=0.0001,E9&lt;=1000000,ROUND(E9,4)=E9),1,0),0)=1,IFERROR(E9&gt;=E8,FALSE))</formula1>
    </dataValidation>
    <dataValidation type="custom" showInputMessage="1" showErrorMessage="1" errorTitle="Eingabe prüfen" error="Grenzen und Nachkommastellen prüfen. Briefkurs muss mindestens Geldkurs sein." promptTitle="Blaue Zahl ersetzen" prompt="0,0001 bis 1.000.000 € · max. 4 Nachkommastellen" sqref="E10">
      <formula1>AND(IFERROR(IF(AND(ISNUMBER(E10),E10&gt;=0.0001,E10&lt;=1000000,ROUND(E10,4)=E10),1,0),0)=1,IFERROR(E11&gt;=E10,FALSE))</formula1>
    </dataValidation>
    <dataValidation type="custom" showInputMessage="1" showErrorMessage="1" errorTitle="Eingabe prüfen" error="Grenzen und Nachkommastellen prüfen. Briefkurs muss mindestens Geldkurs sein." promptTitle="Blaue Zahl ersetzen" prompt="0,0001 bis 1.000.000 € · max. 4 Nachkommastellen" sqref="E11">
      <formula1>AND(IFERROR(IF(AND(ISNUMBER(E11),E11&gt;=0.0001,E11&lt;=1000000,ROUND(E11,4)=E11),1,0),0)=1,IFERROR(E11&gt;=E10,FALSE))</formula1>
    </dataValidation>
    <dataValidation type="custom" showInputMessage="1" showErrorMessage="1" errorTitle="Eingabe prüfen" error="Grenzen und Nachkommastellen prüfen. Briefkurs muss mindestens Geldkurs sein." promptTitle="Blaue Zahl ersetzen" prompt="1 bis 100.000 · ganze Anteile" sqref="E12">
      <formula1>IFERROR(IF(AND(ISNUMBER(E12),E12&gt;=1,E12&lt;=100000,ROUND(E12,0)=E12),1,0),0)=1</formula1>
    </dataValidation>
  </dataValidations>
  <hyperlinks>
    <hyperlink ref="B63" location="Rechenweg!B5" display="Formeln und Bezugsgrößen ansehen →"/>
  </hyperlinks>
  <pageMargins left="0.3" right="0.3" top="0.35" bottom="0.35" header="0.3" footer="0.3"/>
  <pageSetup paperSize="9" fitToHeight="2" orientation="landscape"/>
  <headerFooter>
    <oddFooter>&amp;Linvesthoch3.de&amp;CVersion 1.0 | 13.10.2026&amp;R&amp;P / &amp;N</oddFooter>
  </headerFooter>
  <drawing r:id="rId1"/>
</worksheet>
</file>

<file path=xl/worksheets/sheet3.xml><?xml version="1.0" encoding="utf-8"?>
<worksheet xmlns="http://schemas.openxmlformats.org/spreadsheetml/2006/main" xmlns:r="http://schemas.openxmlformats.org/officeDocument/2006/relationships">
  <sheetPr>
    <pageSetUpPr fitToPage="1"/>
  </sheetPr>
  <dimension ref="B2:H48"/>
  <sheetViews>
    <sheetView showGridLines="0" workbookViewId="0">
      <pane xSplit="2" ySplit="18" topLeftCell="C19" activePane="bottomRight" state="frozen"/>
      <selection pane="topRight" activeCell="C1" sqref="C1"/>
      <selection pane="bottomLeft" activeCell="A19" sqref="A19"/>
      <selection pane="bottomRight"/>
    </sheetView>
  </sheetViews>
  <sheetFormatPr defaultRowHeight="25" customHeight="1"/>
  <cols>
    <col min="1" max="1" width="3.7109375" customWidth="1"/>
    <col min="2" max="2" width="34.7109375" customWidth="1"/>
    <col min="3" max="4" width="21.7109375" customWidth="1"/>
    <col min="5" max="8" width="16.7109375" customWidth="1"/>
  </cols>
  <sheetData>
    <row r="2" spans="2:8" ht="25" customHeight="1">
      <c r="B2" s="1" t="s">
        <v>53</v>
      </c>
      <c r="C2" s="1"/>
      <c r="D2" s="1"/>
      <c r="E2" s="1"/>
      <c r="F2" s="1"/>
      <c r="G2" s="1"/>
      <c r="H2" s="1"/>
    </row>
    <row r="3" spans="2:8" ht="25" customHeight="1">
      <c r="B3" s="1"/>
      <c r="C3" s="1"/>
      <c r="D3" s="1"/>
      <c r="E3" s="1"/>
      <c r="F3" s="1"/>
      <c r="G3" s="1"/>
      <c r="H3" s="1"/>
    </row>
    <row r="5" spans="2:8" ht="25" customHeight="1">
      <c r="B5" s="3" t="s">
        <v>54</v>
      </c>
      <c r="C5" s="3"/>
      <c r="D5" s="3"/>
      <c r="E5" s="3"/>
      <c r="F5" s="3"/>
      <c r="G5" s="3"/>
      <c r="H5" s="3"/>
    </row>
    <row r="6" spans="2:8" ht="25" customHeight="1">
      <c r="B6" s="3"/>
      <c r="C6" s="3"/>
      <c r="D6" s="3"/>
      <c r="E6" s="3"/>
      <c r="F6" s="3"/>
      <c r="G6" s="3"/>
      <c r="H6" s="3"/>
    </row>
    <row r="8" spans="2:8" ht="30" customHeight="1">
      <c r="B8" s="6" t="s">
        <v>55</v>
      </c>
      <c r="C8" s="12">
        <f>IFERROR(IF(AND(ISNUMBER(Vergleich!E8),Vergleich!E8&gt;=0.0001,Vergleich!E8&lt;=1000000,ROUND(Vergleich!E8,4)=Vergleich!E8),1,0),0)</f>
        <v>1</v>
      </c>
      <c r="D8" s="6" t="s">
        <v>56</v>
      </c>
      <c r="E8" s="6"/>
      <c r="F8" s="6"/>
      <c r="G8" s="6"/>
      <c r="H8" s="6"/>
    </row>
    <row r="9" spans="2:8" ht="30" customHeight="1">
      <c r="B9" s="6" t="s">
        <v>57</v>
      </c>
      <c r="C9" s="12">
        <f>IFERROR(IF(AND(ISNUMBER(Vergleich!E9),Vergleich!E9&gt;=0.0001,Vergleich!E9&lt;=1000000,ROUND(Vergleich!E9,4)=Vergleich!E9),1,0),0)</f>
        <v>1</v>
      </c>
      <c r="D9" s="6" t="s">
        <v>56</v>
      </c>
      <c r="E9" s="6"/>
      <c r="F9" s="6"/>
      <c r="G9" s="6"/>
      <c r="H9" s="6"/>
    </row>
    <row r="10" spans="2:8" ht="30" customHeight="1">
      <c r="B10" s="6" t="s">
        <v>58</v>
      </c>
      <c r="C10" s="12">
        <f>IFERROR(IF(AND(ISNUMBER(Vergleich!E10),Vergleich!E10&gt;=0.0001,Vergleich!E10&lt;=1000000,ROUND(Vergleich!E10,4)=Vergleich!E10),1,0),0)</f>
        <v>1</v>
      </c>
      <c r="D10" s="6" t="s">
        <v>56</v>
      </c>
      <c r="E10" s="6"/>
      <c r="F10" s="6"/>
      <c r="G10" s="6"/>
      <c r="H10" s="6"/>
    </row>
    <row r="11" spans="2:8" ht="30" customHeight="1">
      <c r="B11" s="6" t="s">
        <v>59</v>
      </c>
      <c r="C11" s="12">
        <f>IFERROR(IF(AND(ISNUMBER(Vergleich!E11),Vergleich!E11&gt;=0.0001,Vergleich!E11&lt;=1000000,ROUND(Vergleich!E11,4)=Vergleich!E11),1,0),0)</f>
        <v>1</v>
      </c>
      <c r="D11" s="6" t="s">
        <v>56</v>
      </c>
      <c r="E11" s="6"/>
      <c r="F11" s="6"/>
      <c r="G11" s="6"/>
      <c r="H11" s="6"/>
    </row>
    <row r="12" spans="2:8" ht="30" customHeight="1">
      <c r="B12" s="6" t="s">
        <v>60</v>
      </c>
      <c r="C12" s="12">
        <f>IFERROR(IF(AND(ISNUMBER(Vergleich!E12),Vergleich!E12&gt;=1,Vergleich!E12&lt;=100000,ROUND(Vergleich!E12,0)=Vergleich!E12),1,0),0)</f>
        <v>1</v>
      </c>
      <c r="D12" s="6" t="s">
        <v>56</v>
      </c>
      <c r="E12" s="6"/>
      <c r="F12" s="6"/>
      <c r="G12" s="6"/>
      <c r="H12" s="6"/>
    </row>
    <row r="14" spans="2:8" ht="32" customHeight="1">
      <c r="B14" s="6" t="s">
        <v>61</v>
      </c>
      <c r="C14" s="12">
        <f>IFERROR(IF(AND(C8=1,C9=1,Vergleich!E9&gt;=Vergleich!E8),1,0),0)</f>
        <v>1</v>
      </c>
      <c r="D14" s="6" t="s">
        <v>62</v>
      </c>
      <c r="E14" s="6"/>
      <c r="F14" s="6"/>
      <c r="G14" s="6"/>
      <c r="H14" s="6"/>
    </row>
    <row r="15" spans="2:8" ht="32" customHeight="1">
      <c r="B15" s="6" t="s">
        <v>63</v>
      </c>
      <c r="C15" s="12">
        <f>IFERROR(IF(AND(C10=1,C11=1,Vergleich!E11&gt;=Vergleich!E10),1,0),0)</f>
        <v>1</v>
      </c>
      <c r="D15" s="6" t="s">
        <v>62</v>
      </c>
      <c r="E15" s="6"/>
      <c r="F15" s="6"/>
      <c r="G15" s="6"/>
      <c r="H15" s="6"/>
    </row>
    <row r="17" spans="2:8" ht="25" customHeight="1">
      <c r="B17" s="6" t="s">
        <v>64</v>
      </c>
      <c r="C17" s="12">
        <f>IF(AND(C8=1,C9=1,C10=1,C11=1,C12=1,C14=1,C15=1),1,0)</f>
        <v>1</v>
      </c>
      <c r="D17" s="9" t="s">
        <v>65</v>
      </c>
      <c r="E17" s="9"/>
      <c r="F17" s="9"/>
      <c r="G17" s="9"/>
      <c r="H17" s="9"/>
    </row>
    <row r="19" spans="2:8" ht="25" customHeight="1">
      <c r="B19" s="2" t="s">
        <v>66</v>
      </c>
      <c r="C19" s="2" t="s">
        <v>22</v>
      </c>
      <c r="D19" s="2" t="s">
        <v>23</v>
      </c>
      <c r="E19" s="2" t="s">
        <v>67</v>
      </c>
      <c r="F19" s="2"/>
      <c r="G19" s="2"/>
      <c r="H19" s="2"/>
    </row>
    <row r="20" spans="2:8" ht="35" customHeight="1">
      <c r="B20" s="6" t="s">
        <v>68</v>
      </c>
      <c r="C20" s="10">
        <f>IF($C$17=1,Vergleich!E8,"")</f>
        <v>99.9</v>
      </c>
      <c r="D20" s="10">
        <f>IF($C$17=1,Vergleich!E10,"")</f>
        <v>100.95</v>
      </c>
      <c r="E20" s="6" t="s">
        <v>69</v>
      </c>
      <c r="F20" s="6"/>
      <c r="G20" s="6"/>
      <c r="H20" s="6"/>
    </row>
    <row r="21" spans="2:8" ht="35" customHeight="1">
      <c r="B21" s="6" t="s">
        <v>70</v>
      </c>
      <c r="C21" s="10">
        <f>IF($C$17=1,Vergleich!E9,"")</f>
        <v>100.1</v>
      </c>
      <c r="D21" s="10">
        <f>IF($C$17=1,Vergleich!E11,"")</f>
        <v>101.05</v>
      </c>
      <c r="E21" s="6" t="s">
        <v>71</v>
      </c>
      <c r="F21" s="6"/>
      <c r="G21" s="6"/>
      <c r="H21" s="6"/>
    </row>
    <row r="22" spans="2:8" ht="35" customHeight="1">
      <c r="B22" s="6" t="s">
        <v>72</v>
      </c>
      <c r="C22" s="10">
        <f>IF($C$17=1,(C20+C21)/2,"")</f>
        <v>100.0</v>
      </c>
      <c r="D22" s="10">
        <f>IF($C$17=1,(D20+D21)/2,"")</f>
        <v>101.0</v>
      </c>
      <c r="E22" s="6" t="s">
        <v>73</v>
      </c>
      <c r="F22" s="6"/>
      <c r="G22" s="6"/>
      <c r="H22" s="6"/>
    </row>
    <row r="23" spans="2:8" ht="35" customHeight="1">
      <c r="B23" s="6" t="s">
        <v>74</v>
      </c>
      <c r="C23" s="10">
        <f>IF($C$17=1,(ROUND(C21*10000,0)-ROUND(C20*10000,0))/10000,"")</f>
        <v>0.2</v>
      </c>
      <c r="D23" s="10">
        <f>IF($C$17=1,(ROUND(D21*10000,0)-ROUND(D20*10000,0))/10000,"")</f>
        <v>0.1</v>
      </c>
      <c r="E23" s="6" t="s">
        <v>75</v>
      </c>
      <c r="F23" s="6"/>
      <c r="G23" s="6"/>
      <c r="H23" s="6"/>
    </row>
    <row r="24" spans="2:8" ht="35" customHeight="1">
      <c r="B24" s="6" t="s">
        <v>76</v>
      </c>
      <c r="C24" s="11">
        <f>IF($C$17=1,C23/C22,"")</f>
        <v>0.002</v>
      </c>
      <c r="D24" s="11">
        <f>IF($C$17=1,D23/D22,"")</f>
        <v>0.0009900990099009901</v>
      </c>
      <c r="E24" s="6" t="s">
        <v>77</v>
      </c>
      <c r="F24" s="6"/>
      <c r="G24" s="6"/>
      <c r="H24" s="6"/>
    </row>
    <row r="25" spans="2:8" ht="35" customHeight="1">
      <c r="B25" s="6" t="s">
        <v>78</v>
      </c>
      <c r="C25" s="12">
        <f>IF($C$17=1,Vergleich!E12,"")</f>
        <v>10.0</v>
      </c>
      <c r="D25" s="12">
        <f>IF($C$17=1,Vergleich!E12,"")</f>
        <v>10.0</v>
      </c>
      <c r="E25" s="6" t="s">
        <v>79</v>
      </c>
      <c r="F25" s="6"/>
      <c r="G25" s="6"/>
      <c r="H25" s="6"/>
    </row>
    <row r="27" spans="2:8" ht="35" customHeight="1">
      <c r="B27" s="6" t="s">
        <v>80</v>
      </c>
      <c r="C27" s="13">
        <f>IF($C$17=1,C25*C21,"")</f>
        <v>1001.0</v>
      </c>
      <c r="D27" s="13">
        <f>IF($C$17=1,D25*D21,"")</f>
        <v>1010.5</v>
      </c>
      <c r="E27" s="6" t="s">
        <v>81</v>
      </c>
      <c r="F27" s="6"/>
      <c r="G27" s="6"/>
      <c r="H27" s="6"/>
    </row>
    <row r="28" spans="2:8" ht="35" customHeight="1">
      <c r="B28" s="6" t="s">
        <v>38</v>
      </c>
      <c r="C28" s="13">
        <f>IF($C$17=1,C25*C22,"")</f>
        <v>1000.0</v>
      </c>
      <c r="D28" s="13">
        <f>IF($C$17=1,D25*D22,"")</f>
        <v>1010.0</v>
      </c>
      <c r="E28" s="6" t="s">
        <v>82</v>
      </c>
      <c r="F28" s="6"/>
      <c r="G28" s="6"/>
      <c r="H28" s="6"/>
    </row>
    <row r="29" spans="2:8" ht="35" customHeight="1">
      <c r="B29" s="6" t="s">
        <v>40</v>
      </c>
      <c r="C29" s="13">
        <f>IF($C$17=1,C25*C20,"")</f>
        <v>999.0</v>
      </c>
      <c r="D29" s="13">
        <f>IF($C$17=1,D25*D20,"")</f>
        <v>1009.5</v>
      </c>
      <c r="E29" s="6" t="s">
        <v>83</v>
      </c>
      <c r="F29" s="6"/>
      <c r="G29" s="6"/>
      <c r="H29" s="6"/>
    </row>
    <row r="30" spans="2:8" ht="35" customHeight="1">
      <c r="B30" s="6" t="s">
        <v>42</v>
      </c>
      <c r="C30" s="13">
        <f>IF($C$17=1,C25*C23,"")</f>
        <v>2.0</v>
      </c>
      <c r="D30" s="13">
        <f>IF($C$17=1,D25*D23,"")</f>
        <v>1.0</v>
      </c>
      <c r="E30" s="6" t="s">
        <v>84</v>
      </c>
      <c r="F30" s="6"/>
      <c r="G30" s="6"/>
      <c r="H30" s="6"/>
    </row>
    <row r="31" spans="2:8" ht="35" customHeight="1">
      <c r="B31" s="6" t="s">
        <v>44</v>
      </c>
      <c r="C31" s="13">
        <f>IF($C$17=1,C25*C23/2,"")</f>
        <v>1.0</v>
      </c>
      <c r="D31" s="13">
        <f>IF($C$17=1,D25*D23/2,"")</f>
        <v>0.5</v>
      </c>
      <c r="E31" s="6" t="s">
        <v>85</v>
      </c>
      <c r="F31" s="6"/>
      <c r="G31" s="6"/>
      <c r="H31" s="6"/>
    </row>
    <row r="32" spans="2:8" ht="35" customHeight="1">
      <c r="B32" s="6" t="s">
        <v>46</v>
      </c>
      <c r="C32" s="11">
        <f>IF($C$17=1,C23/C21,"")</f>
        <v>0.001998001998001998</v>
      </c>
      <c r="D32" s="11">
        <f>IF($C$17=1,D23/D21,"")</f>
        <v>0.0009896091044037606</v>
      </c>
      <c r="E32" s="6" t="s">
        <v>86</v>
      </c>
      <c r="F32" s="6"/>
      <c r="G32" s="6"/>
      <c r="H32" s="6"/>
    </row>
    <row r="34" spans="2:8" ht="34" customHeight="1">
      <c r="B34" s="6" t="s">
        <v>48</v>
      </c>
      <c r="C34" s="13">
        <f>IF($C$17=1,(ROUND(D21*10000,0)-ROUND(C21*10000,0))*C25/10000,"")</f>
        <v>9.5</v>
      </c>
      <c r="D34" s="6" t="s">
        <v>91</v>
      </c>
      <c r="E34" s="6"/>
      <c r="F34" s="6"/>
      <c r="G34" s="6"/>
      <c r="H34" s="6"/>
    </row>
    <row r="35" spans="2:8" ht="34" customHeight="1">
      <c r="B35" s="6" t="s">
        <v>92</v>
      </c>
      <c r="C35" s="13">
        <f>IF($C$17=1,(ROUND(D23*10000,0)-ROUND(C23*10000,0))*C25/10000,"")</f>
        <v>-1.0</v>
      </c>
      <c r="D35" s="6" t="s">
        <v>93</v>
      </c>
      <c r="E35" s="6"/>
      <c r="F35" s="6"/>
      <c r="G35" s="6"/>
      <c r="H35" s="6"/>
    </row>
    <row r="36" spans="2:8" ht="35" customHeight="1">
      <c r="B36" s="6" t="s">
        <v>87</v>
      </c>
      <c r="C36" s="13">
        <f>IF($C$17=1,(C27+C29)/2-C28,"")</f>
        <v>0.0</v>
      </c>
      <c r="D36" s="13">
        <f>IF($C$17=1,(D27+D29)/2-D28,"")</f>
        <v>0.0</v>
      </c>
      <c r="E36" s="6" t="s">
        <v>88</v>
      </c>
      <c r="F36" s="6"/>
      <c r="G36" s="6"/>
      <c r="H36" s="6"/>
    </row>
    <row r="37" spans="2:8" ht="35" customHeight="1">
      <c r="B37" s="6" t="s">
        <v>89</v>
      </c>
      <c r="C37" s="13">
        <f>IF($C$17=1,C27-C29-C30,"")</f>
        <v>0.0</v>
      </c>
      <c r="D37" s="13">
        <f>IF($C$17=1,D27-D29-D30,"")</f>
        <v>0.0</v>
      </c>
      <c r="E37" s="6" t="s">
        <v>90</v>
      </c>
      <c r="F37" s="6"/>
      <c r="G37" s="6"/>
      <c r="H37" s="6"/>
    </row>
    <row r="40" spans="2:8" ht="25" customHeight="1">
      <c r="B40" s="3" t="s">
        <v>94</v>
      </c>
      <c r="C40" s="3"/>
      <c r="D40" s="3"/>
      <c r="E40" s="3"/>
      <c r="F40" s="3"/>
      <c r="G40" s="3"/>
      <c r="H40" s="3"/>
    </row>
    <row r="41" spans="2:8" ht="25" customHeight="1">
      <c r="B41" s="3"/>
      <c r="C41" s="3"/>
      <c r="D41" s="3"/>
      <c r="E41" s="3"/>
      <c r="F41" s="3"/>
      <c r="G41" s="3"/>
      <c r="H41" s="3"/>
    </row>
    <row r="42" spans="2:8" ht="25" customHeight="1">
      <c r="B42" s="3"/>
      <c r="C42" s="3"/>
      <c r="D42" s="3"/>
      <c r="E42" s="3"/>
      <c r="F42" s="3"/>
      <c r="G42" s="3"/>
      <c r="H42" s="3"/>
    </row>
    <row r="43" spans="2:8" ht="25" customHeight="1">
      <c r="B43" s="3"/>
      <c r="C43" s="3"/>
      <c r="D43" s="3"/>
      <c r="E43" s="3"/>
      <c r="F43" s="3"/>
      <c r="G43" s="3"/>
      <c r="H43" s="3"/>
    </row>
    <row r="44" spans="2:8" ht="25" customHeight="1">
      <c r="B44" s="3"/>
      <c r="C44" s="3"/>
      <c r="D44" s="3"/>
      <c r="E44" s="3"/>
      <c r="F44" s="3"/>
      <c r="G44" s="3"/>
      <c r="H44" s="3"/>
    </row>
    <row r="46" spans="2:8" ht="25" customHeight="1">
      <c r="B46" s="5" t="s">
        <v>95</v>
      </c>
    </row>
    <row r="48" spans="2:8" ht="25" customHeight="1">
      <c r="B48" s="5" t="s">
        <v>96</v>
      </c>
    </row>
  </sheetData>
  <sheetProtection sheet="1" objects="1" scenarios="1"/>
  <mergeCells count="28">
    <mergeCell ref="B2:H3"/>
    <mergeCell ref="B5:H6"/>
    <mergeCell ref="D8:H8"/>
    <mergeCell ref="D9:H9"/>
    <mergeCell ref="D10:H10"/>
    <mergeCell ref="D11:H11"/>
    <mergeCell ref="D12:H12"/>
    <mergeCell ref="D14:H14"/>
    <mergeCell ref="D15:H15"/>
    <mergeCell ref="D17:H17"/>
    <mergeCell ref="E19:H19"/>
    <mergeCell ref="E20:H20"/>
    <mergeCell ref="E21:H21"/>
    <mergeCell ref="E22:H22"/>
    <mergeCell ref="E23:H23"/>
    <mergeCell ref="E24:H24"/>
    <mergeCell ref="E25:H25"/>
    <mergeCell ref="E27:H27"/>
    <mergeCell ref="E28:H28"/>
    <mergeCell ref="E29:H29"/>
    <mergeCell ref="E30:H30"/>
    <mergeCell ref="E31:H31"/>
    <mergeCell ref="E32:H32"/>
    <mergeCell ref="E36:H36"/>
    <mergeCell ref="E37:H37"/>
    <mergeCell ref="D34:H34"/>
    <mergeCell ref="D35:H35"/>
    <mergeCell ref="B40:H44"/>
  </mergeCells>
  <hyperlinks>
    <hyperlink ref="B46" location="Start!B24" display="Gesammelte Modellannahmen ansehen →"/>
    <hyperlink ref="B48" location="Vergleich!E8" display="Zurück zu Deinen Eingaben →"/>
  </hyperlinks>
  <pageMargins left="0.3" right="0.3" top="0.35" bottom="0.35" header="0.3" footer="0.3"/>
  <pageSetup paperSize="9" fitToHeight="2" orientation="landscape"/>
  <headerFooter>
    <oddFooter>&amp;Linvesthoch3.de&amp;CVersion 1.0 | 13.10.2026&amp;R&amp;P / &amp;N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B2:G31"/>
  <sheetViews>
    <sheetView showGridLines="0" workbookViewId="0"/>
  </sheetViews>
  <sheetFormatPr defaultRowHeight="25" customHeight="1"/>
  <cols>
    <col min="1" max="1" width="3.7109375" customWidth="1"/>
    <col min="2" max="7" width="17.7109375" customWidth="1"/>
  </cols>
  <sheetData>
    <row r="2" spans="2:7" ht="25" customHeight="1">
      <c r="B2" s="1" t="s">
        <v>97</v>
      </c>
      <c r="C2" s="1"/>
      <c r="D2" s="1"/>
      <c r="E2" s="1"/>
      <c r="F2" s="1"/>
      <c r="G2" s="1"/>
    </row>
    <row r="3" spans="2:7" ht="25" customHeight="1">
      <c r="B3" s="1"/>
      <c r="C3" s="1"/>
      <c r="D3" s="1"/>
      <c r="E3" s="1"/>
      <c r="F3" s="1"/>
      <c r="G3" s="1"/>
    </row>
    <row r="5" spans="2:7" ht="25" customHeight="1">
      <c r="B5" s="3" t="s">
        <v>98</v>
      </c>
      <c r="C5" s="3"/>
      <c r="D5" s="3"/>
      <c r="E5" s="3"/>
      <c r="F5" s="3"/>
      <c r="G5" s="3"/>
    </row>
    <row r="6" spans="2:7" ht="25" customHeight="1">
      <c r="B6" s="3"/>
      <c r="C6" s="3"/>
      <c r="D6" s="3"/>
      <c r="E6" s="3"/>
      <c r="F6" s="3"/>
      <c r="G6" s="3"/>
    </row>
    <row r="8" spans="2:7" ht="25" customHeight="1">
      <c r="B8" s="2" t="s">
        <v>99</v>
      </c>
      <c r="C8" s="2"/>
      <c r="D8" s="2"/>
      <c r="E8" s="2"/>
      <c r="F8" s="2"/>
      <c r="G8" s="2"/>
    </row>
    <row r="9" spans="2:7" ht="25" customHeight="1">
      <c r="B9" s="2"/>
      <c r="C9" s="2"/>
      <c r="D9" s="2"/>
      <c r="E9" s="2"/>
      <c r="F9" s="2"/>
      <c r="G9" s="2"/>
    </row>
    <row r="10" spans="2:7" ht="25" customHeight="1">
      <c r="B10" s="4" t="s">
        <v>100</v>
      </c>
      <c r="C10" s="4"/>
      <c r="D10" s="4"/>
      <c r="E10" s="4"/>
      <c r="F10" s="4"/>
      <c r="G10" s="4"/>
    </row>
    <row r="11" spans="2:7" ht="25" customHeight="1">
      <c r="B11" s="4"/>
      <c r="C11" s="4"/>
      <c r="D11" s="4"/>
      <c r="E11" s="4"/>
      <c r="F11" s="4"/>
      <c r="G11" s="4"/>
    </row>
    <row r="12" spans="2:7" ht="25" customHeight="1">
      <c r="B12" s="4"/>
      <c r="C12" s="4"/>
      <c r="D12" s="4"/>
      <c r="E12" s="4"/>
      <c r="F12" s="4"/>
      <c r="G12" s="4"/>
    </row>
    <row r="13" spans="2:7" ht="25" customHeight="1">
      <c r="B13" s="5" t="s">
        <v>101</v>
      </c>
    </row>
    <row r="16" spans="2:7" ht="25" customHeight="1">
      <c r="B16" s="2" t="s">
        <v>102</v>
      </c>
      <c r="C16" s="2"/>
      <c r="D16" s="2"/>
      <c r="E16" s="2"/>
      <c r="F16" s="2"/>
      <c r="G16" s="2"/>
    </row>
    <row r="17" spans="2:7" ht="25" customHeight="1">
      <c r="B17" s="2"/>
      <c r="C17" s="2"/>
      <c r="D17" s="2"/>
      <c r="E17" s="2"/>
      <c r="F17" s="2"/>
      <c r="G17" s="2"/>
    </row>
    <row r="18" spans="2:7" ht="25" customHeight="1">
      <c r="B18" s="4" t="s">
        <v>103</v>
      </c>
      <c r="C18" s="4"/>
      <c r="D18" s="4"/>
      <c r="E18" s="4"/>
      <c r="F18" s="4"/>
      <c r="G18" s="4"/>
    </row>
    <row r="19" spans="2:7" ht="25" customHeight="1">
      <c r="B19" s="4"/>
      <c r="C19" s="4"/>
      <c r="D19" s="4"/>
      <c r="E19" s="4"/>
      <c r="F19" s="4"/>
      <c r="G19" s="4"/>
    </row>
    <row r="20" spans="2:7" ht="25" customHeight="1">
      <c r="B20" s="4"/>
      <c r="C20" s="4"/>
      <c r="D20" s="4"/>
      <c r="E20" s="4"/>
      <c r="F20" s="4"/>
      <c r="G20" s="4"/>
    </row>
    <row r="21" spans="2:7" ht="25" customHeight="1">
      <c r="B21" s="5" t="s">
        <v>101</v>
      </c>
    </row>
    <row r="25" spans="2:7" ht="25" customHeight="1">
      <c r="B25" s="3" t="s">
        <v>104</v>
      </c>
      <c r="C25" s="3"/>
      <c r="D25" s="3"/>
      <c r="E25" s="3"/>
      <c r="F25" s="3"/>
      <c r="G25" s="3"/>
    </row>
    <row r="26" spans="2:7" ht="25" customHeight="1">
      <c r="B26" s="3"/>
      <c r="C26" s="3"/>
      <c r="D26" s="3"/>
      <c r="E26" s="3"/>
      <c r="F26" s="3"/>
      <c r="G26" s="3"/>
    </row>
    <row r="27" spans="2:7" ht="25" customHeight="1">
      <c r="B27" s="3"/>
      <c r="C27" s="3"/>
      <c r="D27" s="3"/>
      <c r="E27" s="3"/>
      <c r="F27" s="3"/>
      <c r="G27" s="3"/>
    </row>
    <row r="28" spans="2:7" ht="25" customHeight="1">
      <c r="B28" s="3"/>
      <c r="C28" s="3"/>
      <c r="D28" s="3"/>
      <c r="E28" s="3"/>
      <c r="F28" s="3"/>
      <c r="G28" s="3"/>
    </row>
    <row r="31" spans="2:7" ht="25" customHeight="1">
      <c r="B31" s="5" t="s">
        <v>105</v>
      </c>
    </row>
  </sheetData>
  <sheetProtection sheet="1" objects="1" scenarios="1"/>
  <mergeCells count="7">
    <mergeCell ref="B2:G3"/>
    <mergeCell ref="B5:G6"/>
    <mergeCell ref="B8:G9"/>
    <mergeCell ref="B10:G12"/>
    <mergeCell ref="B16:G17"/>
    <mergeCell ref="B18:G20"/>
    <mergeCell ref="B25:G28"/>
  </mergeCells>
  <hyperlinks>
    <hyperlink ref="B13" r:id="rId1"/>
    <hyperlink ref="B21" r:id="rId2"/>
    <hyperlink ref="B31" location="Vergleich!E8" display="Zurück zum Vergleich →"/>
  </hyperlinks>
  <pageMargins left="0.3" right="0.3" top="0.35" bottom="0.35" header="0.3" footer="0.3"/>
  <pageSetup paperSize="9" orientation="portrait"/>
  <headerFooter>
    <oddFooter>&amp;Linvesthoch3.de&amp;CVersion 1.0 | 13.10.2026&amp;R&amp;P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Start</vt:lpstr>
      <vt:lpstr>Vergleich</vt:lpstr>
      <vt:lpstr>Rechenweg</vt:lpstr>
      <vt:lpstr>Quellen</vt:lpstr>
      <vt:lpstr>Quellen!Print_Area</vt:lpstr>
      <vt:lpstr>Rechenweg!Print_Area</vt:lpstr>
      <vt:lpstr>Start!Print_Area</vt:lpstr>
      <vt:lpstr>Vergleich!Print_Area</vt:lpstr>
    </vt:vector>
  </TitlesOfParts>
  <Company>investhoch3.de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ETF-Spread-Vergleich</dc:title>
  <dc:subject>Zwei Geld-Brief-Angebote für dieselbe ETF-Stückzahl</dc:subject>
  <dc:creator>investhoch3.de</dc:creator>
  <dc:description>Originalmodell | Version 1.0 | 13.10.2026 | Fiktive Angebote in Euro</dc:description>
  <cp:lastModifiedBy>investhoch3.de</cp:lastModifiedBy>
  <dcterms:created xsi:type="dcterms:W3CDTF">2026-10-13T00:00:00Z</dcterms:created>
  <dcterms:modified xsi:type="dcterms:W3CDTF">2026-10-13T00:00:00Z</dcterms:modified>
</cp:coreProperties>
</file>