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" sheetId="1" r:id="rId1"/>
    <sheet name="Kostencheck" sheetId="2" r:id="rId2"/>
    <sheet name="Monatsmodell" sheetId="3" r:id="rId3"/>
    <sheet name="Quellen" sheetId="4" r:id="rId4"/>
  </sheets>
  <definedNames>
    <definedName name="_xlnm.Print_Area" localSheetId="1">Kostencheck!$A$2:$C$45</definedName>
    <definedName name="_xlnm.Print_Area" localSheetId="2">Monatsmodell!$A$2:$I$22</definedName>
    <definedName name="_xlnm.Print_Area" localSheetId="3">Quellen!$B$2:$F$36</definedName>
    <definedName name="_xlnm.Print_Area" localSheetId="0">Start!$B$2:$F$47</definedName>
  </definedNames>
  <calcPr calcId="124519" fullCalcOnLoad="1"/>
</workbook>
</file>

<file path=xl/sharedStrings.xml><?xml version="1.0" encoding="utf-8"?>
<sst xmlns="http://schemas.openxmlformats.org/spreadsheetml/2006/main" count="77" uniqueCount="65">
  <si>
    <t>ETF-Sparplan-Kostencheck</t>
  </si>
  <si>
    <t>Zwei Angebote. Eigene Zahlen. Verständliche Kosten.</t>
  </si>
  <si>
    <t>Die voreingestellten Angebote sind erfunden. Ersetze die blauen Felder durch Gebühren aus deiner Preisliste und der ETF-Dokumentation. Die Tabelle empfiehlt keinen Broker und keinen ETF.</t>
  </si>
  <si>
    <t>1. Öffne das Blatt Kostencheck. Gib deine monatliche Sparrate ein. Wähle, ob Ausführungsgebühren zusätzlich bezahlt oder aus dieser Sparrate abgezogen werden.</t>
  </si>
  <si>
    <t>2. Erfasse für Angebot A und B feste und prozentuale Gebühren. Diese werden addiert. Optional gelten Mindest- und Höchstgebühr; 0 bei Höchstgebühr bedeutet: keine Begrenzung. Ein Prozent gibst du als 1% ein, nicht als Zahl 1.</t>
  </si>
  <si>
    <t>3. Depotkosten sind ein fester Jahresbetrag und werden separat bezahlt. Die TER ist ein Prozentsatz pro Jahr und wird im Modell dem Fondsvermögen entnommen. Alle Beträge müssen dieselbe Währung verwenden; die €-Anzeige ist eine Beschriftung.</t>
  </si>
  <si>
    <t>4. Prüfe beide Statusfelder. Erst bei OK werden Ergebnisse angezeigt. Vergleiche Brokerkosten, investierten Betrag und gesamte Zahlung gemeinsam. Notiere Quelle und Datum deiner Konditionen; Aktionsangebote können sich ändern.</t>
  </si>
  <si>
    <t>5. Prüfe im Monatsmodell die Rechnung. Es gibt zwölf Käufe jeweils am Monatsanfang, kein Startvermögen und eine hypothetische Marktrendite von 0% vor TER. Dieses Kostenmodell ist keine Prognose deines künftigen Depotwerts.</t>
  </si>
  <si>
    <t>Grenzen: TER wird vereinfacht monatlich berechnet. Spreads, weitere Fondstransaktionskosten, Währungsumrechnung, Verkaufsgebühren und Steuern fehlen. Keine Aktionsstaffeln, Einmalkäufe oder Renditeannahmen. Tatsächliche Gebühren können anders berechnet werden; prüfe insbesondere die Gebührenbasis deiner Sparrate.</t>
  </si>
  <si>
    <t>ETFs können im Wert fallen. Niedrige Kosten und breite Streuung garantieren weder Gewinn noch Kapitalerhalt. Entscheide auch nach Anlageziel, Liquiditätsbedarf und Risiko.</t>
  </si>
  <si>
    <t>Weitere Erklärungen auf investhoch3.de</t>
  </si>
  <si>
    <t>Fiktives Beispiel: 100 € monatlich. Blaue Felder sind Eingaben. 0,20% TER = Eingabe 0,20%, nicht 0,20 als Zahl.</t>
  </si>
  <si>
    <t>Monatliche Sparrate (Gebührenbasis)</t>
  </si>
  <si>
    <t>Ausführungsgebühren bezahlen</t>
  </si>
  <si>
    <t>Zusätzlich</t>
  </si>
  <si>
    <t>Eingaben</t>
  </si>
  <si>
    <t>Angebot A</t>
  </si>
  <si>
    <t>Angebot B</t>
  </si>
  <si>
    <t>Eigener Name / ETF / Broker</t>
  </si>
  <si>
    <t>Feste Gebühr je Ausführung</t>
  </si>
  <si>
    <t>Prozentgebühr je Ausführung</t>
  </si>
  <si>
    <t>Mindestgebühr je Ausführung</t>
  </si>
  <si>
    <t>Höchstgebühr je Ausführung (0 = keine)</t>
  </si>
  <si>
    <t>Depotgebühr pro Jahr (separat bezahlt)</t>
  </si>
  <si>
    <t>TER pro Jahr</t>
  </si>
  <si>
    <t>Quelle deiner Gebühren / ISIN</t>
  </si>
  <si>
    <t>Stand der Konditionen</t>
  </si>
  <si>
    <t>Status</t>
  </si>
  <si>
    <t>Gebühr je Ausführung</t>
  </si>
  <si>
    <t>Monatlich tatsächlich investiert</t>
  </si>
  <si>
    <t>Brokerkosten für 12 Monate</t>
  </si>
  <si>
    <t>Investierter Betrag: 12 Einzahlungen</t>
  </si>
  <si>
    <t>Gesamte Zahlung inkl. Brokerkosten</t>
  </si>
  <si>
    <t>TER-Kosten im 12-Monats-Modell</t>
  </si>
  <si>
    <t>Modellwert nach 12 Monaten (keine Prognose)</t>
  </si>
  <si>
    <t>Erfasste Kosten: Broker + TER-Modell</t>
  </si>
  <si>
    <t>Brokerkosten in % der zwölf Sparraten</t>
  </si>
  <si>
    <t>Kostendifferenz A minus B</t>
  </si>
  <si>
    <t>Zahlungsdifferenz A minus B</t>
  </si>
  <si>
    <t>Ergebnisse: 12 Monate</t>
  </si>
  <si>
    <t>Fiktives Angebot A</t>
  </si>
  <si>
    <t>Erfunden – bitte ersetzen</t>
  </si>
  <si>
    <t>Kein echtes Angebot</t>
  </si>
  <si>
    <t>Fiktives Angebot B</t>
  </si>
  <si>
    <t>Positiver Unterschied = A ist im dargestellten Modell teurer bzw. benötigt mehr Zahlung. Bei Abzug aus der Sparrate unterscheidet sich auch der investierte Betrag. Diese Ergebnisse allein bestimmen keine geeignete Anlage.</t>
  </si>
  <si>
    <t>Kostenmodell, keine Wertprognose: 12 Käufe am Monatsanfang, 0% hypothetische Marktrendite vor TER, kein Startvermögen. TER monatlich vereinfacht. Spreads, weitere Fondstransaktionskosten, FX, Verkauf und Steuern fehlen. Kurse können fallen; weder Gewinn noch Kapitalerhalt sind garantiert.</t>
  </si>
  <si>
    <t>So entsteht das Kostenmodell</t>
  </si>
  <si>
    <t>Monat</t>
  </si>
  <si>
    <t>Einzahlung A</t>
  </si>
  <si>
    <t>Vorwert A</t>
  </si>
  <si>
    <t>TER A</t>
  </si>
  <si>
    <t>Endwert A</t>
  </si>
  <si>
    <t>Einzahlung B</t>
  </si>
  <si>
    <t>Vorwert B</t>
  </si>
  <si>
    <t>TER B</t>
  </si>
  <si>
    <t>Endwert B</t>
  </si>
  <si>
    <t>Jeder Monatsanfang: Einzahlung hinzufügen; dann TER/12 auf den Modellbestand anwenden. Intern ungerundete Werte, Anzeige auf Cent gerundet. TER ist kein eigener Überweisungsbetrag. Kursentwicklung und andere Kosten würden das tatsächliche Ergebnis verändern.</t>
  </si>
  <si>
    <t>Quellen und Modellgrenzen</t>
  </si>
  <si>
    <t>Deutsche Bundesbank: ETF-Kosten (2024), Abschnitt 4</t>
  </si>
  <si>
    <t>Primärquelle öffnen</t>
  </si>
  <si>
    <t>Amundi: interne und externe ETF-Kosten</t>
  </si>
  <si>
    <t>Deutsche Börse: Geld-Brief-Spanne</t>
  </si>
  <si>
    <t>iShares: ETF-Checkliste und Risiken</t>
  </si>
  <si>
    <t>Quellen erläutern Kostenarten und Risiken; sie bestätigen keine fiktiven Tarife. Quellen geprüft am 11.10.2026. Das Rechenmodell und die Beispiele stammen von investhoch3.de. Verwende für echte Angebote aktuelle Preislisten, Basisinformationsblatt und Fondsunterlagen.</t>
  </si>
  <si>
    <t>Version 1.0: zwei Angebote, zwölf monatliche Ausführungen, konstante Gebühren/TER/Sparrate, kein Anfangsvermögen. Keine Makros, keine externen Datenverbindungen. Berechnung muss in deiner Tabellenkalkulation aktiviert sein. Nach Eingabe prüfen, ob Ergebnisse aktualisiert werden.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</si>
</sst>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%"/>
  </numFmts>
  <fonts count="5">
    <font>
      <sz val="11"/>
      <color theme="1"/>
      <name val="Calibri"/>
      <family val="2"/>
      <scheme val="minor"/>
    </font>
    <font>
      <b/>
      <sz val="2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6314A"/>
        <bgColor indexed="64"/>
      </patternFill>
    </fill>
    <fill>
      <patternFill patternType="solid">
        <fgColor rgb="FF007F83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rgb="FFE7F2FA"/>
        <bgColor indexed="64"/>
      </patternFill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1" applyAlignment="1" applyProtection="1"/>
    <xf numFmtId="0" fontId="0" fillId="0" borderId="0" xfId="0" applyAlignment="1">
      <alignment vertical="center" wrapText="1"/>
    </xf>
    <xf numFmtId="16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165" fontId="0" fillId="5" borderId="0" xfId="0" applyNumberFormat="1" applyFill="1" applyAlignment="1">
      <alignment vertical="center"/>
    </xf>
    <xf numFmtId="0" fontId="4" fillId="6" borderId="0" xfId="0" applyFont="1" applyFill="1"/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esthoch3.d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undesbank.de/resource/blob/935096/101c044cec617bd365d6fed7355ce3a2/mL/2024-07-03-etf-data.pdf" TargetMode="External"/><Relationship Id="rId2" Type="http://schemas.openxmlformats.org/officeDocument/2006/relationships/hyperlink" Target="https://www.amundietf.de/de/privatanleger/etf-wissen/kosten-von-etfs-verstehen" TargetMode="External"/><Relationship Id="rId3" Type="http://schemas.openxmlformats.org/officeDocument/2006/relationships/hyperlink" Target="https://live.deutsche-boerse.com/wissen/lexikon/geld-brief-spanne" TargetMode="External"/><Relationship Id="rId4" Type="http://schemas.openxmlformats.org/officeDocument/2006/relationships/hyperlink" Target="https://www.ishares.com/de/privatanleger/de/wissen-service/wissen/anlegerwissen/etf-checkliste?siteEntryPassthrough=true&amp;switchLocale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47"/>
  <sheetViews>
    <sheetView showGridLines="0" tabSelected="1" workbookViewId="0"/>
  </sheetViews>
  <sheetFormatPr defaultRowHeight="23" customHeight="1"/>
  <cols>
    <col min="1" max="1" width="3.7109375" customWidth="1"/>
    <col min="2" max="6" width="17.7109375" customWidth="1"/>
  </cols>
  <sheetData>
    <row r="2" spans="2:6" ht="23" customHeight="1">
      <c r="B2" s="1" t="s">
        <v>0</v>
      </c>
      <c r="C2" s="1"/>
      <c r="D2" s="1"/>
      <c r="E2" s="1"/>
      <c r="F2" s="1"/>
    </row>
    <row r="3" spans="2:6" ht="23" customHeight="1">
      <c r="B3" s="1"/>
      <c r="C3" s="1"/>
      <c r="D3" s="1"/>
      <c r="E3" s="1"/>
      <c r="F3" s="1"/>
    </row>
    <row r="5" spans="2:6" ht="23" customHeight="1">
      <c r="B5" s="2" t="s">
        <v>1</v>
      </c>
      <c r="C5" s="2"/>
      <c r="D5" s="2"/>
      <c r="E5" s="2"/>
      <c r="F5" s="2"/>
    </row>
    <row r="6" spans="2:6" ht="23" customHeight="1">
      <c r="B6" s="2"/>
      <c r="C6" s="2"/>
      <c r="D6" s="2"/>
      <c r="E6" s="2"/>
      <c r="F6" s="2"/>
    </row>
    <row r="8" spans="2:6" ht="23" customHeight="1">
      <c r="B8" s="3" t="s">
        <v>2</v>
      </c>
      <c r="C8" s="3"/>
      <c r="D8" s="3"/>
      <c r="E8" s="3"/>
      <c r="F8" s="3"/>
    </row>
    <row r="9" spans="2:6" ht="23" customHeight="1">
      <c r="B9" s="3"/>
      <c r="C9" s="3"/>
      <c r="D9" s="3"/>
      <c r="E9" s="3"/>
      <c r="F9" s="3"/>
    </row>
    <row r="10" spans="2:6" ht="23" customHeight="1">
      <c r="B10" s="3"/>
      <c r="C10" s="3"/>
      <c r="D10" s="3"/>
      <c r="E10" s="3"/>
      <c r="F10" s="3"/>
    </row>
    <row r="12" spans="2:6" ht="23" customHeight="1">
      <c r="B12" s="4" t="s">
        <v>3</v>
      </c>
      <c r="C12" s="4"/>
      <c r="D12" s="4"/>
      <c r="E12" s="4"/>
      <c r="F12" s="4"/>
    </row>
    <row r="13" spans="2:6" ht="23" customHeight="1">
      <c r="B13" s="4"/>
      <c r="C13" s="4"/>
      <c r="D13" s="4"/>
      <c r="E13" s="4"/>
      <c r="F13" s="4"/>
    </row>
    <row r="14" spans="2:6" ht="23" customHeight="1">
      <c r="B14" s="4"/>
      <c r="C14" s="4"/>
      <c r="D14" s="4"/>
      <c r="E14" s="4"/>
      <c r="F14" s="4"/>
    </row>
    <row r="16" spans="2:6" ht="23" customHeight="1">
      <c r="B16" s="4" t="s">
        <v>4</v>
      </c>
      <c r="C16" s="4"/>
      <c r="D16" s="4"/>
      <c r="E16" s="4"/>
      <c r="F16" s="4"/>
    </row>
    <row r="17" spans="2:6" ht="23" customHeight="1">
      <c r="B17" s="4"/>
      <c r="C17" s="4"/>
      <c r="D17" s="4"/>
      <c r="E17" s="4"/>
      <c r="F17" s="4"/>
    </row>
    <row r="18" spans="2:6" ht="23" customHeight="1">
      <c r="B18" s="4"/>
      <c r="C18" s="4"/>
      <c r="D18" s="4"/>
      <c r="E18" s="4"/>
      <c r="F18" s="4"/>
    </row>
    <row r="19" spans="2:6" ht="23" customHeight="1">
      <c r="B19" s="4"/>
      <c r="C19" s="4"/>
      <c r="D19" s="4"/>
      <c r="E19" s="4"/>
      <c r="F19" s="4"/>
    </row>
    <row r="21" spans="2:6" ht="23" customHeight="1">
      <c r="B21" s="4" t="s">
        <v>5</v>
      </c>
      <c r="C21" s="4"/>
      <c r="D21" s="4"/>
      <c r="E21" s="4"/>
      <c r="F21" s="4"/>
    </row>
    <row r="22" spans="2:6" ht="23" customHeight="1">
      <c r="B22" s="4"/>
      <c r="C22" s="4"/>
      <c r="D22" s="4"/>
      <c r="E22" s="4"/>
      <c r="F22" s="4"/>
    </row>
    <row r="23" spans="2:6" ht="23" customHeight="1">
      <c r="B23" s="4"/>
      <c r="C23" s="4"/>
      <c r="D23" s="4"/>
      <c r="E23" s="4"/>
      <c r="F23" s="4"/>
    </row>
    <row r="24" spans="2:6" ht="23" customHeight="1">
      <c r="B24" s="4"/>
      <c r="C24" s="4"/>
      <c r="D24" s="4"/>
      <c r="E24" s="4"/>
      <c r="F24" s="4"/>
    </row>
    <row r="26" spans="2:6" ht="23" customHeight="1">
      <c r="B26" s="4" t="s">
        <v>6</v>
      </c>
      <c r="C26" s="4"/>
      <c r="D26" s="4"/>
      <c r="E26" s="4"/>
      <c r="F26" s="4"/>
    </row>
    <row r="27" spans="2:6" ht="23" customHeight="1">
      <c r="B27" s="4"/>
      <c r="C27" s="4"/>
      <c r="D27" s="4"/>
      <c r="E27" s="4"/>
      <c r="F27" s="4"/>
    </row>
    <row r="28" spans="2:6" ht="23" customHeight="1">
      <c r="B28" s="4"/>
      <c r="C28" s="4"/>
      <c r="D28" s="4"/>
      <c r="E28" s="4"/>
      <c r="F28" s="4"/>
    </row>
    <row r="31" spans="2:6" ht="23" customHeight="1">
      <c r="B31" s="4" t="s">
        <v>7</v>
      </c>
      <c r="C31" s="4"/>
      <c r="D31" s="4"/>
      <c r="E31" s="4"/>
      <c r="F31" s="4"/>
    </row>
    <row r="32" spans="2:6" ht="23" customHeight="1">
      <c r="B32" s="4"/>
      <c r="C32" s="4"/>
      <c r="D32" s="4"/>
      <c r="E32" s="4"/>
      <c r="F32" s="4"/>
    </row>
    <row r="33" spans="2:6" ht="23" customHeight="1">
      <c r="B33" s="4"/>
      <c r="C33" s="4"/>
      <c r="D33" s="4"/>
      <c r="E33" s="4"/>
      <c r="F33" s="4"/>
    </row>
    <row r="36" spans="2:6" ht="23" customHeight="1">
      <c r="B36" s="4" t="s">
        <v>8</v>
      </c>
      <c r="C36" s="4"/>
      <c r="D36" s="4"/>
      <c r="E36" s="4"/>
      <c r="F36" s="4"/>
    </row>
    <row r="37" spans="2:6" ht="23" customHeight="1">
      <c r="B37" s="4"/>
      <c r="C37" s="4"/>
      <c r="D37" s="4"/>
      <c r="E37" s="4"/>
      <c r="F37" s="4"/>
    </row>
    <row r="38" spans="2:6" ht="23" customHeight="1">
      <c r="B38" s="4"/>
      <c r="C38" s="4"/>
      <c r="D38" s="4"/>
      <c r="E38" s="4"/>
      <c r="F38" s="4"/>
    </row>
    <row r="39" spans="2:6" ht="23" customHeight="1">
      <c r="B39" s="4"/>
      <c r="C39" s="4"/>
      <c r="D39" s="4"/>
      <c r="E39" s="4"/>
      <c r="F39" s="4"/>
    </row>
    <row r="42" spans="2:6" ht="23" customHeight="1">
      <c r="B42" s="4" t="s">
        <v>9</v>
      </c>
      <c r="C42" s="4"/>
      <c r="D42" s="4"/>
      <c r="E42" s="4"/>
      <c r="F42" s="4"/>
    </row>
    <row r="43" spans="2:6" ht="23" customHeight="1">
      <c r="B43" s="4"/>
      <c r="C43" s="4"/>
      <c r="D43" s="4"/>
      <c r="E43" s="4"/>
      <c r="F43" s="4"/>
    </row>
    <row r="44" spans="2:6" ht="23" customHeight="1">
      <c r="B44" s="4"/>
      <c r="C44" s="4"/>
      <c r="D44" s="4"/>
      <c r="E44" s="4"/>
      <c r="F44" s="4"/>
    </row>
    <row r="47" spans="2:6" ht="23" customHeight="1">
      <c r="B47" s="5" t="s">
        <v>10</v>
      </c>
    </row>
  </sheetData>
  <mergeCells count="10">
    <mergeCell ref="B2:F3"/>
    <mergeCell ref="B5:F6"/>
    <mergeCell ref="B8:F10"/>
    <mergeCell ref="B12:F14"/>
    <mergeCell ref="B16:F19"/>
    <mergeCell ref="B21:F24"/>
    <mergeCell ref="B26:F28"/>
    <mergeCell ref="B31:F33"/>
    <mergeCell ref="B36:F39"/>
    <mergeCell ref="B42:F44"/>
  </mergeCells>
  <hyperlinks>
    <hyperlink ref="B47" r:id="rId1"/>
  </hyperlinks>
  <pageMargins left="0.3" right="0.3" top="0.4" bottom="0.4" header="0.3" footer="0.3"/>
  <pageSetup paperSize="9" fitToHeight="0" orientation="portrait"/>
  <headerFooter>
    <oddFooter>&amp;Cinvesthoch3.de | Version 1.0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45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RowHeight="23" customHeight="1"/>
  <cols>
    <col min="1" max="1" width="51.7109375" customWidth="1"/>
    <col min="2" max="3" width="26.7109375" customWidth="1"/>
  </cols>
  <sheetData>
    <row r="2" spans="1:3" ht="23" customHeight="1">
      <c r="A2" s="1" t="s">
        <v>0</v>
      </c>
      <c r="B2" s="1"/>
      <c r="C2" s="1"/>
    </row>
    <row r="3" spans="1:3" ht="23" customHeight="1">
      <c r="A3" s="1"/>
      <c r="B3" s="1"/>
      <c r="C3" s="1"/>
    </row>
    <row r="5" spans="1:3" ht="23" customHeight="1">
      <c r="A5" s="3" t="s">
        <v>11</v>
      </c>
      <c r="B5" s="3"/>
      <c r="C5" s="3"/>
    </row>
    <row r="6" spans="1:3" ht="23" customHeight="1">
      <c r="A6" s="3"/>
      <c r="B6" s="3"/>
      <c r="C6" s="3"/>
    </row>
    <row r="8" spans="1:3" ht="23" customHeight="1">
      <c r="A8" s="6" t="s">
        <v>12</v>
      </c>
      <c r="B8" s="7">
        <v>100</v>
      </c>
    </row>
    <row r="9" spans="1:3" ht="34" customHeight="1">
      <c r="A9" s="6" t="s">
        <v>13</v>
      </c>
      <c r="B9" s="8" t="s">
        <v>14</v>
      </c>
    </row>
    <row r="11" spans="1:3" ht="34" customHeight="1">
      <c r="A11" s="2" t="s">
        <v>15</v>
      </c>
      <c r="B11" s="2" t="s">
        <v>16</v>
      </c>
      <c r="C11" s="2" t="s">
        <v>17</v>
      </c>
    </row>
    <row r="12" spans="1:3" ht="23" customHeight="1">
      <c r="A12" s="6" t="s">
        <v>18</v>
      </c>
      <c r="B12" s="8" t="s">
        <v>40</v>
      </c>
      <c r="C12" s="8" t="s">
        <v>43</v>
      </c>
    </row>
    <row r="13" spans="1:3" ht="23" customHeight="1">
      <c r="A13" s="6" t="s">
        <v>19</v>
      </c>
      <c r="B13" s="7">
        <v>0</v>
      </c>
      <c r="C13" s="7">
        <v>1</v>
      </c>
    </row>
    <row r="14" spans="1:3" ht="23" customHeight="1">
      <c r="A14" s="6" t="s">
        <v>20</v>
      </c>
      <c r="B14" s="9">
        <v>0.015</v>
      </c>
      <c r="C14" s="9">
        <v>0</v>
      </c>
    </row>
    <row r="15" spans="1:3" ht="23" customHeight="1">
      <c r="A15" s="6" t="s">
        <v>21</v>
      </c>
      <c r="B15" s="7">
        <v>0</v>
      </c>
      <c r="C15" s="7">
        <v>0</v>
      </c>
    </row>
    <row r="16" spans="1:3" ht="23" customHeight="1">
      <c r="A16" s="6" t="s">
        <v>22</v>
      </c>
      <c r="B16" s="7">
        <v>0</v>
      </c>
      <c r="C16" s="7">
        <v>0</v>
      </c>
    </row>
    <row r="17" spans="1:3" ht="34" customHeight="1">
      <c r="A17" s="6" t="s">
        <v>23</v>
      </c>
      <c r="B17" s="7">
        <v>0</v>
      </c>
      <c r="C17" s="7">
        <v>0</v>
      </c>
    </row>
    <row r="18" spans="1:3" ht="23" customHeight="1">
      <c r="A18" s="6" t="s">
        <v>24</v>
      </c>
      <c r="B18" s="9">
        <v>0.002</v>
      </c>
      <c r="C18" s="9">
        <v>0.002</v>
      </c>
    </row>
    <row r="19" spans="1:3" ht="34" customHeight="1">
      <c r="A19" s="6" t="s">
        <v>25</v>
      </c>
      <c r="B19" s="8" t="s">
        <v>41</v>
      </c>
      <c r="C19" s="8" t="s">
        <v>41</v>
      </c>
    </row>
    <row r="20" spans="1:3" ht="34" customHeight="1">
      <c r="A20" s="6" t="s">
        <v>26</v>
      </c>
      <c r="B20" s="8" t="s">
        <v>42</v>
      </c>
      <c r="C20" s="8" t="s">
        <v>42</v>
      </c>
    </row>
    <row r="22" spans="1:3" ht="23" customHeight="1">
      <c r="A22" s="2" t="s">
        <v>39</v>
      </c>
      <c r="B22" s="2" t="s">
        <v>16</v>
      </c>
      <c r="C22" s="2" t="s">
        <v>17</v>
      </c>
    </row>
    <row r="23" spans="1:3" ht="23" customHeight="1">
      <c r="A23" s="6" t="s">
        <v>27</v>
      </c>
      <c r="B23" s="10" t="str">
        <f>IFERROR(IF(AND(ISNUMBER($B$8),$B$8&gt;0,OR($B$9="Zusätzlich",$B$9="Aus Sparrate"),COUNT(B13:B18)=6,MIN(B13:B18)&gt;=0,B14&lt;=1,B18&lt;=1,OR(B16=0,B16&gt;=B15),OR($B$9="Zusätzlich",ROUND(IF(B16=0,MAX(B15,B13+B14*$B$8),MIN(B16,MAX(B15,B13+B14*$B$8))),2)&lt;$B$8)),"OK","Eingaben prüfen"),"Eingaben prüfen")</f>
        <v>OK</v>
      </c>
      <c r="C23" s="10" t="str">
        <f>IFERROR(IF(AND(ISNUMBER($B$8),$B$8&gt;0,OR($B$9="Zusätzlich",$B$9="Aus Sparrate"),COUNT(C13:C18)=6,MIN(C13:C18)&gt;=0,C14&lt;=1,C18&lt;=1,OR(C16=0,C16&gt;=C15),OR($B$9="Zusätzlich",ROUND(IF(C16=0,MAX(C15,C13+C14*$B$8),MIN(C16,MAX(C15,C13+C14*$B$8))),2)&lt;$B$8)),"OK","Eingaben prüfen"),"Eingaben prüfen")</f>
        <v>OK</v>
      </c>
    </row>
    <row r="24" spans="1:3" ht="23" customHeight="1">
      <c r="A24" s="6" t="s">
        <v>28</v>
      </c>
      <c r="B24" s="11">
        <f>IF(B$23="OK",ROUND(IF(B16=0,MAX(B15,B13+B14*$B$8),MIN(B16,MAX(B15,B13+B14*$B$8))),2),"")</f>
        <v>1.5</v>
      </c>
      <c r="C24" s="11">
        <f>IF(C$23="OK",ROUND(IF(C16=0,MAX(C15,C13+C14*$B$8),MIN(C16,MAX(C15,C13+C14*$B$8))),2),"")</f>
        <v>1.0</v>
      </c>
    </row>
    <row r="25" spans="1:3" ht="23" customHeight="1">
      <c r="A25" s="6" t="s">
        <v>29</v>
      </c>
      <c r="B25" s="11">
        <f>IF(B$23="OK",IF($B$9="Zusätzlich",$B$8,$B$8-B24),"")</f>
        <v>100.0</v>
      </c>
      <c r="C25" s="11">
        <f>IF(C$23="OK",IF($B$9="Zusätzlich",$B$8,$B$8-C24),"")</f>
        <v>100.0</v>
      </c>
    </row>
    <row r="26" spans="1:3" ht="23" customHeight="1">
      <c r="A26" s="6" t="s">
        <v>30</v>
      </c>
      <c r="B26" s="11">
        <f>IF(B$23="OK",12*B24+B17,"")</f>
        <v>18.0</v>
      </c>
      <c r="C26" s="11">
        <f>IF(C$23="OK",12*C24+C17,"")</f>
        <v>12.0</v>
      </c>
    </row>
    <row r="27" spans="1:3" ht="23" customHeight="1">
      <c r="A27" s="6" t="s">
        <v>31</v>
      </c>
      <c r="B27" s="11">
        <f>IF(B$23="OK",12*B25,"")</f>
        <v>1200.0</v>
      </c>
      <c r="C27" s="11">
        <f>IF(C$23="OK",12*C25,"")</f>
        <v>1200.0</v>
      </c>
    </row>
    <row r="28" spans="1:3" ht="23" customHeight="1">
      <c r="A28" s="6" t="s">
        <v>32</v>
      </c>
      <c r="B28" s="11">
        <f>IF(B$23="OK",12*(B25+B24)+B17,"")</f>
        <v>1218.0</v>
      </c>
      <c r="C28" s="11">
        <f>IF(C$23="OK",12*(C25+C24)+C17,"")</f>
        <v>1212.0</v>
      </c>
    </row>
    <row r="29" spans="1:3" ht="23" customHeight="1">
      <c r="A29" s="6" t="s">
        <v>33</v>
      </c>
      <c r="B29" s="11">
        <f>IF(B$23="OK",SUM(Monatsmodell!D6:D17),"")</f>
        <v>1.2992058864747906</v>
      </c>
      <c r="C29" s="11">
        <f>IF(C$23="OK",SUM(Monatsmodell!H6:H17),"")</f>
        <v>1.2992058864747906</v>
      </c>
    </row>
    <row r="30" spans="1:3" ht="34" customHeight="1">
      <c r="A30" s="6" t="s">
        <v>34</v>
      </c>
      <c r="B30" s="11">
        <f>IF(B$23="OK",Monatsmodell!E17,"")</f>
        <v>1198.7007941135253</v>
      </c>
      <c r="C30" s="11">
        <f>IF(C$23="OK",Monatsmodell!I17,"")</f>
        <v>1198.7007941135253</v>
      </c>
    </row>
    <row r="31" spans="1:3" ht="34" customHeight="1">
      <c r="A31" s="6" t="s">
        <v>35</v>
      </c>
      <c r="B31" s="11">
        <f>IF(B$23="OK",B26+B29,"")</f>
        <v>19.29920588647479</v>
      </c>
      <c r="C31" s="11">
        <f>IF(C$23="OK",C26+C29,"")</f>
        <v>13.299205886474791</v>
      </c>
    </row>
    <row r="32" spans="1:3" ht="34" customHeight="1">
      <c r="A32" s="6" t="s">
        <v>36</v>
      </c>
      <c r="B32" s="12">
        <f>IF(B$23="OK",B26/(12*$B$8),"")</f>
        <v>0.015</v>
      </c>
      <c r="C32" s="12">
        <f>IF(C$23="OK",C26/(12*$B$8),"")</f>
        <v>0.01</v>
      </c>
    </row>
    <row r="35" spans="1:3" ht="34" customHeight="1">
      <c r="A35" s="6" t="s">
        <v>37</v>
      </c>
      <c r="B35" s="11">
        <f>IF(AND(B23="OK",C23="OK"),B31-C31,"")</f>
        <v>6</v>
      </c>
    </row>
    <row r="36" spans="1:3" ht="34" customHeight="1">
      <c r="A36" s="6" t="s">
        <v>38</v>
      </c>
      <c r="B36" s="11">
        <f>IF(AND(B23="OK",C23="OK"),B28-C28,"")</f>
        <v>6</v>
      </c>
    </row>
    <row r="38" spans="1:3" ht="23" customHeight="1">
      <c r="A38" s="4" t="s">
        <v>44</v>
      </c>
      <c r="B38" s="4"/>
      <c r="C38" s="4"/>
    </row>
    <row r="39" spans="1:3" ht="23" customHeight="1">
      <c r="A39" s="4"/>
      <c r="B39" s="4"/>
      <c r="C39" s="4"/>
    </row>
    <row r="40" spans="1:3" ht="23" customHeight="1">
      <c r="A40" s="4"/>
      <c r="B40" s="4"/>
      <c r="C40" s="4"/>
    </row>
    <row r="42" spans="1:3" ht="23" customHeight="1">
      <c r="A42" s="3" t="s">
        <v>45</v>
      </c>
      <c r="B42" s="3"/>
      <c r="C42" s="3"/>
    </row>
    <row r="43" spans="1:3" ht="23" customHeight="1">
      <c r="A43" s="3"/>
      <c r="B43" s="3"/>
      <c r="C43" s="3"/>
    </row>
    <row r="44" spans="1:3" ht="23" customHeight="1">
      <c r="A44" s="3"/>
      <c r="B44" s="3"/>
      <c r="C44" s="3"/>
    </row>
    <row r="45" spans="1:3" ht="23" customHeight="1">
      <c r="A45" s="3"/>
      <c r="B45" s="3"/>
      <c r="C45" s="3"/>
    </row>
  </sheetData>
  <mergeCells count="4">
    <mergeCell ref="A2:C3"/>
    <mergeCell ref="A5:C6"/>
    <mergeCell ref="A38:C40"/>
    <mergeCell ref="A42:C45"/>
  </mergeCells>
  <dataValidations count="14">
    <dataValidation type="decimal" operator="greaterThan" showInputMessage="1" showErrorMessage="1" errorTitle="Zahl erforderlich" error="Bitte eine Zahl ab 0 eingeben." sqref="B8">
      <formula1>0</formula1>
    </dataValidation>
    <dataValidation type="list" showInputMessage="1" showErrorMessage="1" sqref="B9">
      <formula1>"Zusätzlich,Aus Sparrate"</formula1>
    </dataValidation>
    <dataValidation type="decimal" operator="greaterThanOrEqual" showInputMessage="1" showErrorMessage="1" errorTitle="Zahl erforderlich" error="Bitte eine Zahl ab 0 eingeben." sqref="B13">
      <formula1>0</formula1>
    </dataValidation>
    <dataValidation type="decimal" showInputMessage="1" showErrorMessage="1" errorTitle="Zahl erforderlich" error="Prozentsatz zwischen 0% und 100% eingeben." sqref="B14">
      <formula1>0</formula1>
      <formula2>1</formula2>
    </dataValidation>
    <dataValidation type="decimal" operator="greaterThanOrEqual" showInputMessage="1" showErrorMessage="1" errorTitle="Zahl erforderlich" error="Bitte eine Zahl ab 0 eingeben." sqref="B15">
      <formula1>0</formula1>
    </dataValidation>
    <dataValidation type="decimal" operator="greaterThanOrEqual" showInputMessage="1" showErrorMessage="1" errorTitle="Zahl erforderlich" error="Bitte eine Zahl ab 0 eingeben." sqref="B16">
      <formula1>0</formula1>
    </dataValidation>
    <dataValidation type="decimal" operator="greaterThanOrEqual" showInputMessage="1" showErrorMessage="1" errorTitle="Zahl erforderlich" error="Bitte eine Zahl ab 0 eingeben." sqref="B17">
      <formula1>0</formula1>
    </dataValidation>
    <dataValidation type="decimal" showInputMessage="1" showErrorMessage="1" errorTitle="Zahl erforderlich" error="Prozentsatz zwischen 0% und 100% eingeben." sqref="B18">
      <formula1>0</formula1>
      <formula2>1</formula2>
    </dataValidation>
    <dataValidation type="decimal" operator="greaterThanOrEqual" showInputMessage="1" showErrorMessage="1" errorTitle="Zahl erforderlich" error="Bitte eine Zahl ab 0 eingeben." sqref="C13">
      <formula1>0</formula1>
    </dataValidation>
    <dataValidation type="decimal" showInputMessage="1" showErrorMessage="1" errorTitle="Zahl erforderlich" error="Prozentsatz zwischen 0% und 100% eingeben." sqref="C14">
      <formula1>0</formula1>
      <formula2>1</formula2>
    </dataValidation>
    <dataValidation type="decimal" operator="greaterThanOrEqual" showInputMessage="1" showErrorMessage="1" errorTitle="Zahl erforderlich" error="Bitte eine Zahl ab 0 eingeben." sqref="C15">
      <formula1>0</formula1>
    </dataValidation>
    <dataValidation type="decimal" operator="greaterThanOrEqual" showInputMessage="1" showErrorMessage="1" errorTitle="Zahl erforderlich" error="Bitte eine Zahl ab 0 eingeben." sqref="C16">
      <formula1>0</formula1>
    </dataValidation>
    <dataValidation type="decimal" operator="greaterThanOrEqual" showInputMessage="1" showErrorMessage="1" errorTitle="Zahl erforderlich" error="Bitte eine Zahl ab 0 eingeben." sqref="C17">
      <formula1>0</formula1>
    </dataValidation>
    <dataValidation type="decimal" showInputMessage="1" showErrorMessage="1" errorTitle="Zahl erforderlich" error="Prozentsatz zwischen 0% und 100% eingeben." sqref="C18">
      <formula1>0</formula1>
      <formula2>1</formula2>
    </dataValidation>
  </dataValidations>
  <pageMargins left="0.3" right="0.3" top="0.4" bottom="0.4" header="0.3" footer="0.3"/>
  <pageSetup paperSize="9" fitToHeight="0" orientation="portrait"/>
  <headerFooter>
    <oddFooter>&amp;Cinvesthoch3.de | Version 1.0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3" customHeight="1"/>
  <cols>
    <col min="1" max="1" width="9.7109375" customWidth="1"/>
    <col min="2" max="9" width="17.7109375" customWidth="1"/>
  </cols>
  <sheetData>
    <row r="2" spans="1:9" ht="23" customHeight="1">
      <c r="A2" s="1" t="s">
        <v>46</v>
      </c>
      <c r="B2" s="1"/>
      <c r="C2" s="1"/>
      <c r="D2" s="1"/>
      <c r="E2" s="1"/>
      <c r="F2" s="1"/>
      <c r="G2" s="1"/>
      <c r="H2" s="1"/>
      <c r="I2" s="1"/>
    </row>
    <row r="3" spans="1:9" ht="23" customHeight="1">
      <c r="A3" s="1"/>
      <c r="B3" s="1"/>
      <c r="C3" s="1"/>
      <c r="D3" s="1"/>
      <c r="E3" s="1"/>
      <c r="F3" s="1"/>
      <c r="G3" s="1"/>
      <c r="H3" s="1"/>
      <c r="I3" s="1"/>
    </row>
    <row r="5" spans="1:9" ht="32" customHeight="1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</row>
    <row r="6" spans="1:9" ht="23" customHeight="1">
      <c r="A6">
        <v>1</v>
      </c>
      <c r="B6" s="11">
        <f>IF(Kostencheck!B$23="OK",Kostencheck!B25,"")</f>
        <v>100.0</v>
      </c>
      <c r="C6" s="11">
        <f>IF(Kostencheck!B$23="OK",0,"")</f>
        <v>0.0</v>
      </c>
      <c r="D6" s="11">
        <f>IF(Kostencheck!B$23="OK",(C6+B6)*Kostencheck!B18/12,"")</f>
        <v>0.016666666666666666</v>
      </c>
      <c r="E6" s="11">
        <f>IF(Kostencheck!B$23="OK",C6+B6-D6,"")</f>
        <v>99.98333333333333</v>
      </c>
      <c r="F6" s="11">
        <f>IF(Kostencheck!C$23="OK",Kostencheck!C25,"")</f>
        <v>100.0</v>
      </c>
      <c r="G6" s="11">
        <f>IF(Kostencheck!C$23="OK",0,"")</f>
        <v>0.0</v>
      </c>
      <c r="H6" s="11">
        <f>IF(Kostencheck!C$23="OK",(G6+F6)*Kostencheck!C18/12,"")</f>
        <v>0.016666666666666666</v>
      </c>
      <c r="I6" s="11">
        <f>IF(Kostencheck!C$23="OK",G6+F6-H6,"")</f>
        <v>99.98333333333333</v>
      </c>
    </row>
    <row r="7" spans="1:9" ht="23" customHeight="1">
      <c r="A7">
        <v>2</v>
      </c>
      <c r="B7" s="11">
        <f>IF(Kostencheck!B$23="OK",Kostencheck!B25,"")</f>
        <v>100.0</v>
      </c>
      <c r="C7" s="11">
        <f>IF(Kostencheck!B$23="OK",E6,"")</f>
        <v>99.98333333333333</v>
      </c>
      <c r="D7" s="11">
        <f>IF(Kostencheck!B$23="OK",(C7+B7)*Kostencheck!B18/12,"")</f>
        <v>0.03333055555555556</v>
      </c>
      <c r="E7" s="11">
        <f>IF(Kostencheck!B$23="OK",C7+B7-D7,"")</f>
        <v>199.95000277777777</v>
      </c>
      <c r="F7" s="11">
        <f>IF(Kostencheck!C$23="OK",Kostencheck!C25,"")</f>
        <v>100.0</v>
      </c>
      <c r="G7" s="11">
        <f>IF(Kostencheck!C$23="OK",I6,"")</f>
        <v>99.98333333333333</v>
      </c>
      <c r="H7" s="11">
        <f>IF(Kostencheck!C$23="OK",(G7+F7)*Kostencheck!C18/12,"")</f>
        <v>0.03333055555555556</v>
      </c>
      <c r="I7" s="11">
        <f>IF(Kostencheck!C$23="OK",G7+F7-H7,"")</f>
        <v>199.95000277777777</v>
      </c>
    </row>
    <row r="8" spans="1:9" ht="23" customHeight="1">
      <c r="A8">
        <v>3</v>
      </c>
      <c r="B8" s="11">
        <f>IF(Kostencheck!B$23="OK",Kostencheck!B25,"")</f>
        <v>100.0</v>
      </c>
      <c r="C8" s="11">
        <f>IF(Kostencheck!B$23="OK",E7,"")</f>
        <v>199.95000277777777</v>
      </c>
      <c r="D8" s="11">
        <f>IF(Kostencheck!B$23="OK",(C8+B8)*Kostencheck!B18/12,"")</f>
        <v>0.04999166712962963</v>
      </c>
      <c r="E8" s="11">
        <f>IF(Kostencheck!B$23="OK",C8+B8-D8,"")</f>
        <v>299.90001111064817</v>
      </c>
      <c r="F8" s="11">
        <f>IF(Kostencheck!C$23="OK",Kostencheck!C25,"")</f>
        <v>100.0</v>
      </c>
      <c r="G8" s="11">
        <f>IF(Kostencheck!C$23="OK",I7,"")</f>
        <v>199.95000277777777</v>
      </c>
      <c r="H8" s="11">
        <f>IF(Kostencheck!C$23="OK",(G8+F8)*Kostencheck!C18/12,"")</f>
        <v>0.04999166712962963</v>
      </c>
      <c r="I8" s="11">
        <f>IF(Kostencheck!C$23="OK",G8+F8-H8,"")</f>
        <v>299.90001111064817</v>
      </c>
    </row>
    <row r="9" spans="1:9" ht="23" customHeight="1">
      <c r="A9">
        <v>4</v>
      </c>
      <c r="B9" s="11">
        <f>IF(Kostencheck!B$23="OK",Kostencheck!B25,"")</f>
        <v>100.0</v>
      </c>
      <c r="C9" s="11">
        <f>IF(Kostencheck!B$23="OK",E8,"")</f>
        <v>299.90001111064817</v>
      </c>
      <c r="D9" s="11">
        <f>IF(Kostencheck!B$23="OK",(C9+B9)*Kostencheck!B18/12,"")</f>
        <v>0.06665000185177469</v>
      </c>
      <c r="E9" s="11">
        <f>IF(Kostencheck!B$23="OK",C9+B9-D9,"")</f>
        <v>399.8333611087964</v>
      </c>
      <c r="F9" s="11">
        <f>IF(Kostencheck!C$23="OK",Kostencheck!C25,"")</f>
        <v>100.0</v>
      </c>
      <c r="G9" s="11">
        <f>IF(Kostencheck!C$23="OK",I8,"")</f>
        <v>299.90001111064817</v>
      </c>
      <c r="H9" s="11">
        <f>IF(Kostencheck!C$23="OK",(G9+F9)*Kostencheck!C18/12,"")</f>
        <v>0.06665000185177469</v>
      </c>
      <c r="I9" s="11">
        <f>IF(Kostencheck!C$23="OK",G9+F9-H9,"")</f>
        <v>399.8333611087964</v>
      </c>
    </row>
    <row r="10" spans="1:9" ht="23" customHeight="1">
      <c r="A10">
        <v>5</v>
      </c>
      <c r="B10" s="11">
        <f>IF(Kostencheck!B$23="OK",Kostencheck!B25,"")</f>
        <v>100.0</v>
      </c>
      <c r="C10" s="11">
        <f>IF(Kostencheck!B$23="OK",E9,"")</f>
        <v>399.8333611087964</v>
      </c>
      <c r="D10" s="11">
        <f>IF(Kostencheck!B$23="OK",(C10+B10)*Kostencheck!B18/12,"")</f>
        <v>0.0833055601847994</v>
      </c>
      <c r="E10" s="11">
        <f>IF(Kostencheck!B$23="OK",C10+B10-D10,"")</f>
        <v>499.75005554861156</v>
      </c>
      <c r="F10" s="11">
        <f>IF(Kostencheck!C$23="OK",Kostencheck!C25,"")</f>
        <v>100.0</v>
      </c>
      <c r="G10" s="11">
        <f>IF(Kostencheck!C$23="OK",I9,"")</f>
        <v>399.8333611087964</v>
      </c>
      <c r="H10" s="11">
        <f>IF(Kostencheck!C$23="OK",(G10+F10)*Kostencheck!C18/12,"")</f>
        <v>0.0833055601847994</v>
      </c>
      <c r="I10" s="11">
        <f>IF(Kostencheck!C$23="OK",G10+F10-H10,"")</f>
        <v>499.75005554861156</v>
      </c>
    </row>
    <row r="11" spans="1:9" ht="23" customHeight="1">
      <c r="A11">
        <v>6</v>
      </c>
      <c r="B11" s="11">
        <f>IF(Kostencheck!B$23="OK",Kostencheck!B25,"")</f>
        <v>100.0</v>
      </c>
      <c r="C11" s="11">
        <f>IF(Kostencheck!B$23="OK",E10,"")</f>
        <v>499.75005554861156</v>
      </c>
      <c r="D11" s="11">
        <f>IF(Kostencheck!B$23="OK",(C11+B11)*Kostencheck!B18/12,"")</f>
        <v>0.09995834259143527</v>
      </c>
      <c r="E11" s="11">
        <f>IF(Kostencheck!B$23="OK",C11+B11-D11,"")</f>
        <v>599.6500972060202</v>
      </c>
      <c r="F11" s="11">
        <f>IF(Kostencheck!C$23="OK",Kostencheck!C25,"")</f>
        <v>100.0</v>
      </c>
      <c r="G11" s="11">
        <f>IF(Kostencheck!C$23="OK",I10,"")</f>
        <v>499.75005554861156</v>
      </c>
      <c r="H11" s="11">
        <f>IF(Kostencheck!C$23="OK",(G11+F11)*Kostencheck!C18/12,"")</f>
        <v>0.09995834259143527</v>
      </c>
      <c r="I11" s="11">
        <f>IF(Kostencheck!C$23="OK",G11+F11-H11,"")</f>
        <v>599.6500972060202</v>
      </c>
    </row>
    <row r="12" spans="1:9" ht="23" customHeight="1">
      <c r="A12">
        <v>7</v>
      </c>
      <c r="B12" s="11">
        <f>IF(Kostencheck!B$23="OK",Kostencheck!B25,"")</f>
        <v>100.0</v>
      </c>
      <c r="C12" s="11">
        <f>IF(Kostencheck!B$23="OK",E11,"")</f>
        <v>599.6500972060202</v>
      </c>
      <c r="D12" s="11">
        <f>IF(Kostencheck!B$23="OK",(C12+B12)*Kostencheck!B18/12,"")</f>
        <v>0.11660834953433669</v>
      </c>
      <c r="E12" s="11">
        <f>IF(Kostencheck!B$23="OK",C12+B12-D12,"")</f>
        <v>699.5334888564857</v>
      </c>
      <c r="F12" s="11">
        <f>IF(Kostencheck!C$23="OK",Kostencheck!C25,"")</f>
        <v>100.0</v>
      </c>
      <c r="G12" s="11">
        <f>IF(Kostencheck!C$23="OK",I11,"")</f>
        <v>599.6500972060202</v>
      </c>
      <c r="H12" s="11">
        <f>IF(Kostencheck!C$23="OK",(G12+F12)*Kostencheck!C18/12,"")</f>
        <v>0.11660834953433669</v>
      </c>
      <c r="I12" s="11">
        <f>IF(Kostencheck!C$23="OK",G12+F12-H12,"")</f>
        <v>699.5334888564857</v>
      </c>
    </row>
    <row r="13" spans="1:9" ht="23" customHeight="1">
      <c r="A13">
        <v>8</v>
      </c>
      <c r="B13" s="11">
        <f>IF(Kostencheck!B$23="OK",Kostencheck!B25,"")</f>
        <v>100.0</v>
      </c>
      <c r="C13" s="11">
        <f>IF(Kostencheck!B$23="OK",E12,"")</f>
        <v>699.5334888564857</v>
      </c>
      <c r="D13" s="11">
        <f>IF(Kostencheck!B$23="OK",(C13+B13)*Kostencheck!B18/12,"")</f>
        <v>0.13325558147608096</v>
      </c>
      <c r="E13" s="11">
        <f>IF(Kostencheck!B$23="OK",C13+B13-D13,"")</f>
        <v>799.4002332750097</v>
      </c>
      <c r="F13" s="11">
        <f>IF(Kostencheck!C$23="OK",Kostencheck!C25,"")</f>
        <v>100.0</v>
      </c>
      <c r="G13" s="11">
        <f>IF(Kostencheck!C$23="OK",I12,"")</f>
        <v>699.5334888564857</v>
      </c>
      <c r="H13" s="11">
        <f>IF(Kostencheck!C$23="OK",(G13+F13)*Kostencheck!C18/12,"")</f>
        <v>0.13325558147608096</v>
      </c>
      <c r="I13" s="11">
        <f>IF(Kostencheck!C$23="OK",G13+F13-H13,"")</f>
        <v>799.4002332750097</v>
      </c>
    </row>
    <row r="14" spans="1:9" ht="23" customHeight="1">
      <c r="A14">
        <v>9</v>
      </c>
      <c r="B14" s="11">
        <f>IF(Kostencheck!B$23="OK",Kostencheck!B25,"")</f>
        <v>100.0</v>
      </c>
      <c r="C14" s="11">
        <f>IF(Kostencheck!B$23="OK",E13,"")</f>
        <v>799.4002332750097</v>
      </c>
      <c r="D14" s="11">
        <f>IF(Kostencheck!B$23="OK",(C14+B14)*Kostencheck!B18/12,"")</f>
        <v>0.14990003887916828</v>
      </c>
      <c r="E14" s="11">
        <f>IF(Kostencheck!B$23="OK",C14+B14-D14,"")</f>
        <v>899.2503332361306</v>
      </c>
      <c r="F14" s="11">
        <f>IF(Kostencheck!C$23="OK",Kostencheck!C25,"")</f>
        <v>100.0</v>
      </c>
      <c r="G14" s="11">
        <f>IF(Kostencheck!C$23="OK",I13,"")</f>
        <v>799.4002332750097</v>
      </c>
      <c r="H14" s="11">
        <f>IF(Kostencheck!C$23="OK",(G14+F14)*Kostencheck!C18/12,"")</f>
        <v>0.14990003887916828</v>
      </c>
      <c r="I14" s="11">
        <f>IF(Kostencheck!C$23="OK",G14+F14-H14,"")</f>
        <v>899.2503332361306</v>
      </c>
    </row>
    <row r="15" spans="1:9" ht="23" customHeight="1">
      <c r="A15">
        <v>10</v>
      </c>
      <c r="B15" s="11">
        <f>IF(Kostencheck!B$23="OK",Kostencheck!B25,"")</f>
        <v>100.0</v>
      </c>
      <c r="C15" s="11">
        <f>IF(Kostencheck!B$23="OK",E14,"")</f>
        <v>899.2503332361306</v>
      </c>
      <c r="D15" s="11">
        <f>IF(Kostencheck!B$23="OK",(C15+B15)*Kostencheck!B18/12,"")</f>
        <v>0.16654172220602176</v>
      </c>
      <c r="E15" s="11">
        <f>IF(Kostencheck!B$23="OK",C15+B15-D15,"")</f>
        <v>999.0837915139246</v>
      </c>
      <c r="F15" s="11">
        <f>IF(Kostencheck!C$23="OK",Kostencheck!C25,"")</f>
        <v>100.0</v>
      </c>
      <c r="G15" s="11">
        <f>IF(Kostencheck!C$23="OK",I14,"")</f>
        <v>899.2503332361306</v>
      </c>
      <c r="H15" s="11">
        <f>IF(Kostencheck!C$23="OK",(G15+F15)*Kostencheck!C18/12,"")</f>
        <v>0.16654172220602176</v>
      </c>
      <c r="I15" s="11">
        <f>IF(Kostencheck!C$23="OK",G15+F15-H15,"")</f>
        <v>999.0837915139246</v>
      </c>
    </row>
    <row r="16" spans="1:9" ht="23" customHeight="1">
      <c r="A16">
        <v>11</v>
      </c>
      <c r="B16" s="11">
        <f>IF(Kostencheck!B$23="OK",Kostencheck!B25,"")</f>
        <v>100.0</v>
      </c>
      <c r="C16" s="11">
        <f>IF(Kostencheck!B$23="OK",E15,"")</f>
        <v>999.0837915139246</v>
      </c>
      <c r="D16" s="11">
        <f>IF(Kostencheck!B$23="OK",(C16+B16)*Kostencheck!B18/12,"")</f>
        <v>0.18318063191898742</v>
      </c>
      <c r="E16" s="11">
        <f>IF(Kostencheck!B$23="OK",C16+B16-D16,"")</f>
        <v>1098.9006108820056</v>
      </c>
      <c r="F16" s="11">
        <f>IF(Kostencheck!C$23="OK",Kostencheck!C25,"")</f>
        <v>100.0</v>
      </c>
      <c r="G16" s="11">
        <f>IF(Kostencheck!C$23="OK",I15,"")</f>
        <v>999.0837915139246</v>
      </c>
      <c r="H16" s="11">
        <f>IF(Kostencheck!C$23="OK",(G16+F16)*Kostencheck!C18/12,"")</f>
        <v>0.18318063191898742</v>
      </c>
      <c r="I16" s="11">
        <f>IF(Kostencheck!C$23="OK",G16+F16-H16,"")</f>
        <v>1098.9006108820056</v>
      </c>
    </row>
    <row r="17" spans="1:9" ht="23" customHeight="1">
      <c r="A17">
        <v>12</v>
      </c>
      <c r="B17" s="11">
        <f>IF(Kostencheck!B$23="OK",Kostencheck!B25,"")</f>
        <v>100.0</v>
      </c>
      <c r="C17" s="11">
        <f>IF(Kostencheck!B$23="OK",E16,"")</f>
        <v>1098.9006108820056</v>
      </c>
      <c r="D17" s="11">
        <f>IF(Kostencheck!B$23="OK",(C17+B17)*Kostencheck!B18/12,"")</f>
        <v>0.19981676848033425</v>
      </c>
      <c r="E17" s="11">
        <f>IF(Kostencheck!B$23="OK",C17+B17-D17,"")</f>
        <v>1198.7007941135253</v>
      </c>
      <c r="F17" s="11">
        <f>IF(Kostencheck!C$23="OK",Kostencheck!C25,"")</f>
        <v>100.0</v>
      </c>
      <c r="G17" s="11">
        <f>IF(Kostencheck!C$23="OK",I16,"")</f>
        <v>1098.9006108820056</v>
      </c>
      <c r="H17" s="11">
        <f>IF(Kostencheck!C$23="OK",(G17+F17)*Kostencheck!C18/12,"")</f>
        <v>0.19981676848033425</v>
      </c>
      <c r="I17" s="11">
        <f>IF(Kostencheck!C$23="OK",G17+F17-H17,"")</f>
        <v>1198.7007941135253</v>
      </c>
    </row>
    <row r="20" spans="1:9" ht="23" customHeight="1">
      <c r="A20" s="3" t="s">
        <v>56</v>
      </c>
      <c r="B20" s="3"/>
      <c r="C20" s="3"/>
      <c r="D20" s="3"/>
      <c r="E20" s="3"/>
      <c r="F20" s="3"/>
      <c r="G20" s="3"/>
      <c r="H20" s="3"/>
      <c r="I20" s="3"/>
    </row>
    <row r="21" spans="1:9" ht="23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23" customHeight="1">
      <c r="A22" s="3"/>
      <c r="B22" s="3"/>
      <c r="C22" s="3"/>
      <c r="D22" s="3"/>
      <c r="E22" s="3"/>
      <c r="F22" s="3"/>
      <c r="G22" s="3"/>
      <c r="H22" s="3"/>
      <c r="I22" s="3"/>
    </row>
  </sheetData>
  <mergeCells count="2">
    <mergeCell ref="A2:I3"/>
    <mergeCell ref="A20:I22"/>
  </mergeCells>
  <pageMargins left="0.3" right="0.3" top="0.4" bottom="0.4" header="0.3" footer="0.3"/>
  <pageSetup paperSize="9" fitToHeight="0" orientation="landscape"/>
  <headerFooter>
    <oddFooter>&amp;Cinvesthoch3.de | Version 1.0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36"/>
  <sheetViews>
    <sheetView showGridLines="0" workbookViewId="0"/>
  </sheetViews>
  <sheetFormatPr defaultRowHeight="23" customHeight="1"/>
  <cols>
    <col min="1" max="1" width="3.7109375" customWidth="1"/>
    <col min="2" max="6" width="17.7109375" customWidth="1"/>
  </cols>
  <sheetData>
    <row r="2" spans="2:6" ht="23" customHeight="1">
      <c r="B2" s="1" t="s">
        <v>57</v>
      </c>
      <c r="C2" s="1"/>
      <c r="D2" s="1"/>
      <c r="E2" s="1"/>
      <c r="F2" s="1"/>
    </row>
    <row r="3" spans="2:6" ht="23" customHeight="1">
      <c r="B3" s="1"/>
      <c r="C3" s="1"/>
      <c r="D3" s="1"/>
      <c r="E3" s="1"/>
      <c r="F3" s="1"/>
    </row>
    <row r="6" spans="2:6" ht="23" customHeight="1">
      <c r="B6" s="2" t="s">
        <v>58</v>
      </c>
      <c r="C6" s="2"/>
      <c r="D6" s="2"/>
      <c r="E6" s="2"/>
      <c r="F6" s="2"/>
    </row>
    <row r="7" spans="2:6" ht="23" customHeight="1">
      <c r="B7" s="2"/>
      <c r="C7" s="2"/>
      <c r="D7" s="2"/>
      <c r="E7" s="2"/>
      <c r="F7" s="2"/>
    </row>
    <row r="8" spans="2:6" ht="23" customHeight="1">
      <c r="B8" s="5" t="s">
        <v>59</v>
      </c>
      <c r="C8" s="4"/>
      <c r="D8" s="4"/>
      <c r="E8" s="4"/>
      <c r="F8" s="4"/>
    </row>
    <row r="9" spans="2:6" ht="23" customHeight="1">
      <c r="B9" s="4"/>
      <c r="C9" s="4"/>
      <c r="D9" s="4"/>
      <c r="E9" s="4"/>
      <c r="F9" s="4"/>
    </row>
    <row r="11" spans="2:6" ht="23" customHeight="1">
      <c r="B11" s="2" t="s">
        <v>60</v>
      </c>
      <c r="C11" s="2"/>
      <c r="D11" s="2"/>
      <c r="E11" s="2"/>
      <c r="F11" s="2"/>
    </row>
    <row r="12" spans="2:6" ht="23" customHeight="1">
      <c r="B12" s="2"/>
      <c r="C12" s="2"/>
      <c r="D12" s="2"/>
      <c r="E12" s="2"/>
      <c r="F12" s="2"/>
    </row>
    <row r="13" spans="2:6" ht="23" customHeight="1">
      <c r="B13" s="5" t="s">
        <v>59</v>
      </c>
      <c r="C13" s="4"/>
      <c r="D13" s="4"/>
      <c r="E13" s="4"/>
      <c r="F13" s="4"/>
    </row>
    <row r="14" spans="2:6" ht="23" customHeight="1">
      <c r="B14" s="4"/>
      <c r="C14" s="4"/>
      <c r="D14" s="4"/>
      <c r="E14" s="4"/>
      <c r="F14" s="4"/>
    </row>
    <row r="16" spans="2:6" ht="23" customHeight="1">
      <c r="B16" s="2" t="s">
        <v>61</v>
      </c>
      <c r="C16" s="2"/>
      <c r="D16" s="2"/>
      <c r="E16" s="2"/>
      <c r="F16" s="2"/>
    </row>
    <row r="17" spans="2:6" ht="23" customHeight="1">
      <c r="B17" s="2"/>
      <c r="C17" s="2"/>
      <c r="D17" s="2"/>
      <c r="E17" s="2"/>
      <c r="F17" s="2"/>
    </row>
    <row r="18" spans="2:6" ht="23" customHeight="1">
      <c r="B18" s="5" t="s">
        <v>59</v>
      </c>
      <c r="C18" s="4"/>
      <c r="D18" s="4"/>
      <c r="E18" s="4"/>
      <c r="F18" s="4"/>
    </row>
    <row r="19" spans="2:6" ht="23" customHeight="1">
      <c r="B19" s="4"/>
      <c r="C19" s="4"/>
      <c r="D19" s="4"/>
      <c r="E19" s="4"/>
      <c r="F19" s="4"/>
    </row>
    <row r="21" spans="2:6" ht="23" customHeight="1">
      <c r="B21" s="2" t="s">
        <v>62</v>
      </c>
      <c r="C21" s="2"/>
      <c r="D21" s="2"/>
      <c r="E21" s="2"/>
      <c r="F21" s="2"/>
    </row>
    <row r="22" spans="2:6" ht="23" customHeight="1">
      <c r="B22" s="2"/>
      <c r="C22" s="2"/>
      <c r="D22" s="2"/>
      <c r="E22" s="2"/>
      <c r="F22" s="2"/>
    </row>
    <row r="23" spans="2:6" ht="23" customHeight="1">
      <c r="B23" s="5" t="s">
        <v>59</v>
      </c>
      <c r="C23" s="4"/>
      <c r="D23" s="4"/>
      <c r="E23" s="4"/>
      <c r="F23" s="4"/>
    </row>
    <row r="24" spans="2:6" ht="23" customHeight="1">
      <c r="B24" s="4"/>
      <c r="C24" s="4"/>
      <c r="D24" s="4"/>
      <c r="E24" s="4"/>
      <c r="F24" s="4"/>
    </row>
    <row r="28" spans="2:6" ht="23" customHeight="1">
      <c r="B28" s="4" t="s">
        <v>63</v>
      </c>
      <c r="C28" s="4"/>
      <c r="D28" s="4"/>
      <c r="E28" s="4"/>
      <c r="F28" s="4"/>
    </row>
    <row r="29" spans="2:6" ht="23" customHeight="1">
      <c r="B29" s="4"/>
      <c r="C29" s="4"/>
      <c r="D29" s="4"/>
      <c r="E29" s="4"/>
      <c r="F29" s="4"/>
    </row>
    <row r="30" spans="2:6" ht="23" customHeight="1">
      <c r="B30" s="4"/>
      <c r="C30" s="4"/>
      <c r="D30" s="4"/>
      <c r="E30" s="4"/>
      <c r="F30" s="4"/>
    </row>
    <row r="31" spans="2:6" ht="23" customHeight="1">
      <c r="B31" s="4"/>
      <c r="C31" s="4"/>
      <c r="D31" s="4"/>
      <c r="E31" s="4"/>
      <c r="F31" s="4"/>
    </row>
    <row r="33" spans="2:6" ht="23" customHeight="1">
      <c r="B33" s="4" t="s">
        <v>64</v>
      </c>
      <c r="C33" s="4"/>
      <c r="D33" s="4"/>
      <c r="E33" s="4"/>
      <c r="F33" s="4"/>
    </row>
    <row r="34" spans="2:6" ht="23" customHeight="1">
      <c r="B34" s="4"/>
      <c r="C34" s="4"/>
      <c r="D34" s="4"/>
      <c r="E34" s="4"/>
      <c r="F34" s="4"/>
    </row>
    <row r="35" spans="2:6" ht="23" customHeight="1">
      <c r="B35" s="4"/>
      <c r="C35" s="4"/>
      <c r="D35" s="4"/>
      <c r="E35" s="4"/>
      <c r="F35" s="4"/>
    </row>
    <row r="36" spans="2:6" ht="23" customHeight="1">
      <c r="B36" s="4"/>
      <c r="C36" s="4"/>
      <c r="D36" s="4"/>
      <c r="E36" s="4"/>
      <c r="F36" s="4"/>
    </row>
  </sheetData>
  <mergeCells count="11">
    <mergeCell ref="B2:F3"/>
    <mergeCell ref="B6:F7"/>
    <mergeCell ref="B8:F9"/>
    <mergeCell ref="B11:F12"/>
    <mergeCell ref="B13:F14"/>
    <mergeCell ref="B16:F17"/>
    <mergeCell ref="B18:F19"/>
    <mergeCell ref="B21:F22"/>
    <mergeCell ref="B23:F24"/>
    <mergeCell ref="B28:F31"/>
    <mergeCell ref="B33:F36"/>
  </mergeCells>
  <hyperlinks>
    <hyperlink ref="B8" r:id="rId1"/>
    <hyperlink ref="B13" r:id="rId2"/>
    <hyperlink ref="B18" r:id="rId3"/>
    <hyperlink ref="B23" r:id="rId4"/>
  </hyperlinks>
  <pageMargins left="0.3" right="0.3" top="0.4" bottom="0.4" header="0.3" footer="0.3"/>
  <pageSetup paperSize="9" fitToHeight="0" orientation="portrait"/>
  <headerFooter>
    <oddFooter>&amp;Cinvesthoch3.de | Version 1.0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Start</vt:lpstr>
      <vt:lpstr>Kostencheck</vt:lpstr>
      <vt:lpstr>Monatsmodell</vt:lpstr>
      <vt:lpstr>Quellen</vt:lpstr>
      <vt:lpstr>Kostencheck!Print_Area</vt:lpstr>
      <vt:lpstr>Monatsmodell!Print_Area</vt:lpstr>
      <vt:lpstr>Quellen!Print_Area</vt:lpstr>
      <vt:lpstr>Start!Print_Area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ETF-Sparplan-Kostencheck</dc:title>
  <dc:subject>Kostenmodell für zwei manuell erfasste Angebote</dc:subject>
  <dc:creator>investhoch3.de</dc:creator>
  <dc:description>Version 1.0 | 11.10.2026 | Fiktive Beispiele</dc:description>
  <cp:lastModifiedBy>investhoch3.de</cp:lastModifiedBy>
  <dcterms:created xsi:type="dcterms:W3CDTF">2026-10-11T00:00:00Z</dcterms:created>
  <dcterms:modified xsi:type="dcterms:W3CDTF">2026-10-11T00:00:00Z</dcterms:modified>
</cp:coreProperties>
</file>